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Compte de résultat" sheetId="1" state="visible" r:id="rId1"/>
    <sheet xmlns:r="http://schemas.openxmlformats.org/officeDocument/2006/relationships" name="Janvier" sheetId="2" state="visible" r:id="rId2"/>
    <sheet xmlns:r="http://schemas.openxmlformats.org/officeDocument/2006/relationships" name="Février" sheetId="3" state="visible" r:id="rId3"/>
    <sheet xmlns:r="http://schemas.openxmlformats.org/officeDocument/2006/relationships" name="Mars" sheetId="4" state="visible" r:id="rId4"/>
    <sheet xmlns:r="http://schemas.openxmlformats.org/officeDocument/2006/relationships" name="Avril" sheetId="5" state="visible" r:id="rId5"/>
    <sheet xmlns:r="http://schemas.openxmlformats.org/officeDocument/2006/relationships" name="Mai" sheetId="6" state="visible" r:id="rId6"/>
    <sheet xmlns:r="http://schemas.openxmlformats.org/officeDocument/2006/relationships" name="Juin" sheetId="7" state="visible" r:id="rId7"/>
    <sheet xmlns:r="http://schemas.openxmlformats.org/officeDocument/2006/relationships" name="Juillet" sheetId="8" state="visible" r:id="rId8"/>
    <sheet xmlns:r="http://schemas.openxmlformats.org/officeDocument/2006/relationships" name="Août" sheetId="9" state="visible" r:id="rId9"/>
    <sheet xmlns:r="http://schemas.openxmlformats.org/officeDocument/2006/relationships" name="Septembre" sheetId="10" state="visible" r:id="rId10"/>
    <sheet xmlns:r="http://schemas.openxmlformats.org/officeDocument/2006/relationships" name="Octobre" sheetId="11" state="visible" r:id="rId11"/>
    <sheet xmlns:r="http://schemas.openxmlformats.org/officeDocument/2006/relationships" name="Novembre" sheetId="12" state="visible" r:id="rId12"/>
    <sheet xmlns:r="http://schemas.openxmlformats.org/officeDocument/2006/relationships" name="Décembr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i val="1"/>
      <color rgb="002D6A4F"/>
      <sz val="8"/>
    </font>
    <font>
      <name val="Calibri"/>
      <b val="1"/>
      <color rgb="00FFFFFF"/>
      <sz val="9"/>
    </font>
    <font>
      <name val="Calibri"/>
      <b val="1"/>
      <i val="1"/>
      <color rgb="00FFFFFF"/>
      <sz val="9"/>
    </font>
    <font>
      <name val="Calibri"/>
      <color rgb="00806000"/>
      <sz val="9"/>
    </font>
    <font>
      <name val="Calibri"/>
      <color rgb="001A3A2A"/>
      <sz val="9"/>
    </font>
    <font>
      <name val="Calibri"/>
      <b val="1"/>
      <color rgb="001A3A2A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806000"/>
      <sz val="8"/>
    </font>
  </fonts>
  <fills count="12">
    <fill>
      <patternFill/>
    </fill>
    <fill>
      <patternFill patternType="gray125"/>
    </fill>
    <fill>
      <patternFill patternType="solid">
        <fgColor rgb="001A3A2A"/>
      </patternFill>
    </fill>
    <fill>
      <patternFill patternType="solid">
        <fgColor rgb="00E8F5E6"/>
      </patternFill>
    </fill>
    <fill>
      <patternFill patternType="solid">
        <fgColor rgb="0040916C"/>
      </patternFill>
    </fill>
    <fill>
      <patternFill patternType="solid">
        <fgColor rgb="002D6A4F"/>
      </patternFill>
    </fill>
    <fill>
      <patternFill patternType="solid">
        <fgColor rgb="00FFF9E6"/>
      </patternFill>
    </fill>
    <fill>
      <patternFill patternType="solid">
        <fgColor rgb="00FFFFFF"/>
      </patternFill>
    </fill>
    <fill>
      <patternFill patternType="solid">
        <fgColor rgb="00F4FAF6"/>
      </patternFill>
    </fill>
    <fill>
      <patternFill patternType="solid">
        <fgColor rgb="0095D5B2"/>
      </patternFill>
    </fill>
    <fill>
      <patternFill patternType="solid">
        <fgColor rgb="0052B788"/>
      </patternFill>
    </fill>
    <fill>
      <patternFill patternType="solid">
        <fgColor rgb="00F4A261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 indent="1"/>
    </xf>
    <xf numFmtId="0" fontId="5" fillId="6" borderId="0" applyAlignment="1" pivotButton="0" quotePrefix="0" xfId="0">
      <alignment horizontal="left" vertical="center" indent="2"/>
    </xf>
    <xf numFmtId="4" fontId="5" fillId="6" borderId="0" applyAlignment="1" pivotButton="0" quotePrefix="0" xfId="0">
      <alignment horizontal="center" vertical="center"/>
    </xf>
    <xf numFmtId="0" fontId="6" fillId="7" borderId="0" applyAlignment="1" pivotButton="0" quotePrefix="0" xfId="0">
      <alignment horizontal="left" vertical="center" indent="3"/>
    </xf>
    <xf numFmtId="3" fontId="6" fillId="7" borderId="1" applyAlignment="1" pivotButton="0" quotePrefix="0" xfId="0">
      <alignment horizontal="right" vertical="center"/>
    </xf>
    <xf numFmtId="3" fontId="7" fillId="7" borderId="0" applyAlignment="1" pivotButton="0" quotePrefix="0" xfId="0">
      <alignment horizontal="right" vertical="center"/>
    </xf>
    <xf numFmtId="0" fontId="6" fillId="8" borderId="0" applyAlignment="1" pivotButton="0" quotePrefix="0" xfId="0">
      <alignment horizontal="left" vertical="center" indent="3"/>
    </xf>
    <xf numFmtId="3" fontId="6" fillId="8" borderId="1" applyAlignment="1" pivotButton="0" quotePrefix="0" xfId="0">
      <alignment horizontal="right" vertical="center"/>
    </xf>
    <xf numFmtId="3" fontId="7" fillId="8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 vertical="center" indent="1"/>
    </xf>
    <xf numFmtId="3" fontId="8" fillId="2" borderId="0" applyAlignment="1" pivotButton="0" quotePrefix="0" xfId="0">
      <alignment horizontal="right" vertical="center"/>
    </xf>
    <xf numFmtId="0" fontId="7" fillId="9" borderId="0" applyAlignment="1" pivotButton="0" quotePrefix="0" xfId="0">
      <alignment horizontal="left" vertical="center" indent="1"/>
    </xf>
    <xf numFmtId="3" fontId="7" fillId="9" borderId="0" applyAlignment="1" pivotButton="0" quotePrefix="0" xfId="0">
      <alignment horizontal="right" vertical="center"/>
    </xf>
    <xf numFmtId="0" fontId="8" fillId="10" borderId="0" applyAlignment="1" pivotButton="0" quotePrefix="0" xfId="0">
      <alignment horizontal="left" vertical="center" indent="1"/>
    </xf>
    <xf numFmtId="3" fontId="8" fillId="10" borderId="0" applyAlignment="1" pivotButton="0" quotePrefix="0" xfId="0">
      <alignment horizontal="right" vertical="center"/>
    </xf>
    <xf numFmtId="0" fontId="9" fillId="11" borderId="0" applyAlignment="1" pivotButton="0" quotePrefix="0" xfId="0">
      <alignment horizontal="left" vertical="center" indent="1"/>
    </xf>
    <xf numFmtId="3" fontId="9" fillId="11" borderId="0" applyAlignment="1" pivotButton="0" quotePrefix="0" xfId="0">
      <alignment horizontal="right" vertical="center"/>
    </xf>
    <xf numFmtId="0" fontId="3" fillId="11" borderId="0" applyAlignment="1" pivotButton="0" quotePrefix="0" xfId="0">
      <alignment horizontal="left" vertical="center" indent="1"/>
    </xf>
    <xf numFmtId="164" fontId="3" fillId="11" borderId="0" applyAlignment="1" pivotButton="0" quotePrefix="0" xfId="0">
      <alignment horizontal="right" vertical="center"/>
    </xf>
    <xf numFmtId="0" fontId="9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left" vertical="center"/>
    </xf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 ht="28" customHeight="1">
      <c r="A1" s="1" t="inlineStr">
        <is>
          <t>TABLEAU DE GESTION 2026 — LES PORTES D'AQUITAINE (AGEN) — SARL JLF AGEN</t>
        </is>
      </c>
    </row>
    <row r="2" ht="14" customHeight="1">
      <c r="A2" s="2" t="inlineStr">
        <is>
          <t>↑ Import mensuel : coller balance Exco Valliance dans onglet du mois. A=Compte (12 ch.) | B=Intitulé | C=Débiteur | D=Créditeur | E=Solde net (formule auto)</t>
        </is>
      </c>
    </row>
    <row r="3" ht="22" customHeight="1">
      <c r="A3" s="3" t="inlineStr">
        <is>
          <t>Désignation</t>
        </is>
      </c>
      <c r="B3" s="4" t="inlineStr">
        <is>
          <t>Jan</t>
        </is>
      </c>
      <c r="C3" s="4" t="inlineStr">
        <is>
          <t>Fév</t>
        </is>
      </c>
      <c r="D3" s="4" t="inlineStr">
        <is>
          <t>Mar</t>
        </is>
      </c>
      <c r="E3" s="4" t="inlineStr">
        <is>
          <t>Avr</t>
        </is>
      </c>
      <c r="F3" s="4" t="inlineStr">
        <is>
          <t>Mai</t>
        </is>
      </c>
      <c r="G3" s="4" t="inlineStr">
        <is>
          <t>Juin</t>
        </is>
      </c>
      <c r="H3" s="4" t="inlineStr">
        <is>
          <t>Juil</t>
        </is>
      </c>
      <c r="I3" s="4" t="inlineStr">
        <is>
          <t>Août</t>
        </is>
      </c>
      <c r="J3" s="4" t="inlineStr">
        <is>
          <t>Sep</t>
        </is>
      </c>
      <c r="K3" s="4" t="inlineStr">
        <is>
          <t>Oct</t>
        </is>
      </c>
      <c r="L3" s="4" t="inlineStr">
        <is>
          <t>Nov</t>
        </is>
      </c>
      <c r="M3" s="4" t="inlineStr">
        <is>
          <t>Déc</t>
        </is>
      </c>
      <c r="N3" s="5" t="inlineStr">
        <is>
          <t>TOTAL</t>
        </is>
      </c>
    </row>
    <row r="4" ht="16" customHeight="1">
      <c r="A4" s="6" t="inlineStr">
        <is>
          <t>KPIs opérationnels</t>
        </is>
      </c>
    </row>
    <row r="5" ht="16" customHeight="1">
      <c r="A5" s="7" t="inlineStr">
        <is>
          <t>Taux d'occupation (%)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  <c r="N5" s="8" t="n"/>
    </row>
    <row r="6" ht="16" customHeight="1">
      <c r="A6" s="7" t="inlineStr">
        <is>
          <t>Prix moyen chambre HT (€)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</row>
    <row r="7" ht="16" customHeight="1">
      <c r="A7" s="7" t="inlineStr">
        <is>
          <t>Chambres louées (nuitées)</t>
        </is>
      </c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</row>
    <row r="8" ht="5" customHeight="1"/>
    <row r="9" ht="16" customHeight="1">
      <c r="A9" s="6" t="inlineStr">
        <is>
          <t>PRODUITS</t>
        </is>
      </c>
    </row>
    <row r="10" ht="16" customHeight="1">
      <c r="A10" s="9" t="inlineStr">
        <is>
          <t>Hébergement</t>
        </is>
      </c>
      <c r="B10" s="10">
        <f>-(SUMIF('Janvier'!$A:$A,"706110*",'Janvier'!$E:$E)+SUMIF('Janvier'!$A:$A,"706180*",'Janvier'!$E:$E))</f>
        <v/>
      </c>
      <c r="C10" s="10">
        <f>-(SUMIF('Février'!$A:$A,"706110*",'Février'!$E:$E)+SUMIF('Février'!$A:$A,"706180*",'Février'!$E:$E))</f>
        <v/>
      </c>
      <c r="D10" s="10">
        <f>-(SUMIF('Mars'!$A:$A,"706110*",'Mars'!$E:$E)+SUMIF('Mars'!$A:$A,"706180*",'Mars'!$E:$E))</f>
        <v/>
      </c>
      <c r="E10" s="10">
        <f>-(SUMIF('Avril'!$A:$A,"706110*",'Avril'!$E:$E)+SUMIF('Avril'!$A:$A,"706180*",'Avril'!$E:$E))</f>
        <v/>
      </c>
      <c r="F10" s="10">
        <f>-(SUMIF('Mai'!$A:$A,"706110*",'Mai'!$E:$E)+SUMIF('Mai'!$A:$A,"706180*",'Mai'!$E:$E))</f>
        <v/>
      </c>
      <c r="G10" s="10">
        <f>-(SUMIF('Juin'!$A:$A,"706110*",'Juin'!$E:$E)+SUMIF('Juin'!$A:$A,"706180*",'Juin'!$E:$E))</f>
        <v/>
      </c>
      <c r="H10" s="10">
        <f>-(SUMIF('Juillet'!$A:$A,"706110*",'Juillet'!$E:$E)+SUMIF('Juillet'!$A:$A,"706180*",'Juillet'!$E:$E))</f>
        <v/>
      </c>
      <c r="I10" s="10">
        <f>-(SUMIF('Août'!$A:$A,"706110*",'Août'!$E:$E)+SUMIF('Août'!$A:$A,"706180*",'Août'!$E:$E))</f>
        <v/>
      </c>
      <c r="J10" s="10">
        <f>-(SUMIF('Septembre'!$A:$A,"706110*",'Septembre'!$E:$E)+SUMIF('Septembre'!$A:$A,"706180*",'Septembre'!$E:$E))</f>
        <v/>
      </c>
      <c r="K10" s="10">
        <f>-(SUMIF('Octobre'!$A:$A,"706110*",'Octobre'!$E:$E)+SUMIF('Octobre'!$A:$A,"706180*",'Octobre'!$E:$E))</f>
        <v/>
      </c>
      <c r="L10" s="10">
        <f>-(SUMIF('Novembre'!$A:$A,"706110*",'Novembre'!$E:$E)+SUMIF('Novembre'!$A:$A,"706180*",'Novembre'!$E:$E))</f>
        <v/>
      </c>
      <c r="M10" s="10">
        <f>-(SUMIF('Décembre'!$A:$A,"706110*",'Décembre'!$E:$E)+SUMIF('Décembre'!$A:$A,"706180*",'Décembre'!$E:$E))</f>
        <v/>
      </c>
      <c r="N10" s="11">
        <f>SUM(B10:M10)</f>
        <v/>
      </c>
    </row>
    <row r="11" ht="16" customHeight="1">
      <c r="A11" s="12" t="inlineStr">
        <is>
          <t>Petits déjeuners</t>
        </is>
      </c>
      <c r="B11" s="13">
        <f>-(SUMIF('Janvier'!$A:$A,"706120*",'Janvier'!$E:$E)+SUMIF('Janvier'!$A:$A,"706126*",'Janvier'!$E:$E)+SUMIF('Janvier'!$A:$A,"706127*",'Janvier'!$E:$E)+SUMIF('Janvier'!$A:$A,"706129*",'Janvier'!$E:$E)+SUMIF('Janvier'!$A:$A,"706130*",'Janvier'!$E:$E))</f>
        <v/>
      </c>
      <c r="C11" s="13">
        <f>-(SUMIF('Février'!$A:$A,"706120*",'Février'!$E:$E)+SUMIF('Février'!$A:$A,"706126*",'Février'!$E:$E)+SUMIF('Février'!$A:$A,"706127*",'Février'!$E:$E)+SUMIF('Février'!$A:$A,"706129*",'Février'!$E:$E)+SUMIF('Février'!$A:$A,"706130*",'Février'!$E:$E))</f>
        <v/>
      </c>
      <c r="D11" s="13">
        <f>-(SUMIF('Mars'!$A:$A,"706120*",'Mars'!$E:$E)+SUMIF('Mars'!$A:$A,"706126*",'Mars'!$E:$E)+SUMIF('Mars'!$A:$A,"706127*",'Mars'!$E:$E)+SUMIF('Mars'!$A:$A,"706129*",'Mars'!$E:$E)+SUMIF('Mars'!$A:$A,"706130*",'Mars'!$E:$E))</f>
        <v/>
      </c>
      <c r="E11" s="13">
        <f>-(SUMIF('Avril'!$A:$A,"706120*",'Avril'!$E:$E)+SUMIF('Avril'!$A:$A,"706126*",'Avril'!$E:$E)+SUMIF('Avril'!$A:$A,"706127*",'Avril'!$E:$E)+SUMIF('Avril'!$A:$A,"706129*",'Avril'!$E:$E)+SUMIF('Avril'!$A:$A,"706130*",'Avril'!$E:$E))</f>
        <v/>
      </c>
      <c r="F11" s="13">
        <f>-(SUMIF('Mai'!$A:$A,"706120*",'Mai'!$E:$E)+SUMIF('Mai'!$A:$A,"706126*",'Mai'!$E:$E)+SUMIF('Mai'!$A:$A,"706127*",'Mai'!$E:$E)+SUMIF('Mai'!$A:$A,"706129*",'Mai'!$E:$E)+SUMIF('Mai'!$A:$A,"706130*",'Mai'!$E:$E))</f>
        <v/>
      </c>
      <c r="G11" s="13">
        <f>-(SUMIF('Juin'!$A:$A,"706120*",'Juin'!$E:$E)+SUMIF('Juin'!$A:$A,"706126*",'Juin'!$E:$E)+SUMIF('Juin'!$A:$A,"706127*",'Juin'!$E:$E)+SUMIF('Juin'!$A:$A,"706129*",'Juin'!$E:$E)+SUMIF('Juin'!$A:$A,"706130*",'Juin'!$E:$E))</f>
        <v/>
      </c>
      <c r="H11" s="13">
        <f>-(SUMIF('Juillet'!$A:$A,"706120*",'Juillet'!$E:$E)+SUMIF('Juillet'!$A:$A,"706126*",'Juillet'!$E:$E)+SUMIF('Juillet'!$A:$A,"706127*",'Juillet'!$E:$E)+SUMIF('Juillet'!$A:$A,"706129*",'Juillet'!$E:$E)+SUMIF('Juillet'!$A:$A,"706130*",'Juillet'!$E:$E))</f>
        <v/>
      </c>
      <c r="I11" s="13">
        <f>-(SUMIF('Août'!$A:$A,"706120*",'Août'!$E:$E)+SUMIF('Août'!$A:$A,"706126*",'Août'!$E:$E)+SUMIF('Août'!$A:$A,"706127*",'Août'!$E:$E)+SUMIF('Août'!$A:$A,"706129*",'Août'!$E:$E)+SUMIF('Août'!$A:$A,"706130*",'Août'!$E:$E))</f>
        <v/>
      </c>
      <c r="J11" s="13">
        <f>-(SUMIF('Septembre'!$A:$A,"706120*",'Septembre'!$E:$E)+SUMIF('Septembre'!$A:$A,"706126*",'Septembre'!$E:$E)+SUMIF('Septembre'!$A:$A,"706127*",'Septembre'!$E:$E)+SUMIF('Septembre'!$A:$A,"706129*",'Septembre'!$E:$E)+SUMIF('Septembre'!$A:$A,"706130*",'Septembre'!$E:$E))</f>
        <v/>
      </c>
      <c r="K11" s="13">
        <f>-(SUMIF('Octobre'!$A:$A,"706120*",'Octobre'!$E:$E)+SUMIF('Octobre'!$A:$A,"706126*",'Octobre'!$E:$E)+SUMIF('Octobre'!$A:$A,"706127*",'Octobre'!$E:$E)+SUMIF('Octobre'!$A:$A,"706129*",'Octobre'!$E:$E)+SUMIF('Octobre'!$A:$A,"706130*",'Octobre'!$E:$E))</f>
        <v/>
      </c>
      <c r="L11" s="13">
        <f>-(SUMIF('Novembre'!$A:$A,"706120*",'Novembre'!$E:$E)+SUMIF('Novembre'!$A:$A,"706126*",'Novembre'!$E:$E)+SUMIF('Novembre'!$A:$A,"706127*",'Novembre'!$E:$E)+SUMIF('Novembre'!$A:$A,"706129*",'Novembre'!$E:$E)+SUMIF('Novembre'!$A:$A,"706130*",'Novembre'!$E:$E))</f>
        <v/>
      </c>
      <c r="M11" s="13">
        <f>-(SUMIF('Décembre'!$A:$A,"706120*",'Décembre'!$E:$E)+SUMIF('Décembre'!$A:$A,"706126*",'Décembre'!$E:$E)+SUMIF('Décembre'!$A:$A,"706127*",'Décembre'!$E:$E)+SUMIF('Décembre'!$A:$A,"706129*",'Décembre'!$E:$E)+SUMIF('Décembre'!$A:$A,"706130*",'Décembre'!$E:$E))</f>
        <v/>
      </c>
      <c r="N11" s="14">
        <f>SUM(B11:M11)</f>
        <v/>
      </c>
    </row>
    <row r="12" ht="16" customHeight="1">
      <c r="A12" s="9" t="inlineStr">
        <is>
          <t>Bar &amp; Boissons</t>
        </is>
      </c>
      <c r="B12" s="10">
        <f>-(SUMIF('Janvier'!$A:$A,"707121*",'Janvier'!$E:$E)+SUMIF('Janvier'!$A:$A,"707122*",'Janvier'!$E:$E)+SUMIF('Janvier'!$A:$A,"707123*",'Janvier'!$E:$E)+SUMIF('Janvier'!$A:$A,"707125*",'Janvier'!$E:$E))</f>
        <v/>
      </c>
      <c r="C12" s="10">
        <f>-(SUMIF('Février'!$A:$A,"707121*",'Février'!$E:$E)+SUMIF('Février'!$A:$A,"707122*",'Février'!$E:$E)+SUMIF('Février'!$A:$A,"707123*",'Février'!$E:$E)+SUMIF('Février'!$A:$A,"707125*",'Février'!$E:$E))</f>
        <v/>
      </c>
      <c r="D12" s="10">
        <f>-(SUMIF('Mars'!$A:$A,"707121*",'Mars'!$E:$E)+SUMIF('Mars'!$A:$A,"707122*",'Mars'!$E:$E)+SUMIF('Mars'!$A:$A,"707123*",'Mars'!$E:$E)+SUMIF('Mars'!$A:$A,"707125*",'Mars'!$E:$E))</f>
        <v/>
      </c>
      <c r="E12" s="10">
        <f>-(SUMIF('Avril'!$A:$A,"707121*",'Avril'!$E:$E)+SUMIF('Avril'!$A:$A,"707122*",'Avril'!$E:$E)+SUMIF('Avril'!$A:$A,"707123*",'Avril'!$E:$E)+SUMIF('Avril'!$A:$A,"707125*",'Avril'!$E:$E))</f>
        <v/>
      </c>
      <c r="F12" s="10">
        <f>-(SUMIF('Mai'!$A:$A,"707121*",'Mai'!$E:$E)+SUMIF('Mai'!$A:$A,"707122*",'Mai'!$E:$E)+SUMIF('Mai'!$A:$A,"707123*",'Mai'!$E:$E)+SUMIF('Mai'!$A:$A,"707125*",'Mai'!$E:$E))</f>
        <v/>
      </c>
      <c r="G12" s="10">
        <f>-(SUMIF('Juin'!$A:$A,"707121*",'Juin'!$E:$E)+SUMIF('Juin'!$A:$A,"707122*",'Juin'!$E:$E)+SUMIF('Juin'!$A:$A,"707123*",'Juin'!$E:$E)+SUMIF('Juin'!$A:$A,"707125*",'Juin'!$E:$E))</f>
        <v/>
      </c>
      <c r="H12" s="10">
        <f>-(SUMIF('Juillet'!$A:$A,"707121*",'Juillet'!$E:$E)+SUMIF('Juillet'!$A:$A,"707122*",'Juillet'!$E:$E)+SUMIF('Juillet'!$A:$A,"707123*",'Juillet'!$E:$E)+SUMIF('Juillet'!$A:$A,"707125*",'Juillet'!$E:$E))</f>
        <v/>
      </c>
      <c r="I12" s="10">
        <f>-(SUMIF('Août'!$A:$A,"707121*",'Août'!$E:$E)+SUMIF('Août'!$A:$A,"707122*",'Août'!$E:$E)+SUMIF('Août'!$A:$A,"707123*",'Août'!$E:$E)+SUMIF('Août'!$A:$A,"707125*",'Août'!$E:$E))</f>
        <v/>
      </c>
      <c r="J12" s="10">
        <f>-(SUMIF('Septembre'!$A:$A,"707121*",'Septembre'!$E:$E)+SUMIF('Septembre'!$A:$A,"707122*",'Septembre'!$E:$E)+SUMIF('Septembre'!$A:$A,"707123*",'Septembre'!$E:$E)+SUMIF('Septembre'!$A:$A,"707125*",'Septembre'!$E:$E))</f>
        <v/>
      </c>
      <c r="K12" s="10">
        <f>-(SUMIF('Octobre'!$A:$A,"707121*",'Octobre'!$E:$E)+SUMIF('Octobre'!$A:$A,"707122*",'Octobre'!$E:$E)+SUMIF('Octobre'!$A:$A,"707123*",'Octobre'!$E:$E)+SUMIF('Octobre'!$A:$A,"707125*",'Octobre'!$E:$E))</f>
        <v/>
      </c>
      <c r="L12" s="10">
        <f>-(SUMIF('Novembre'!$A:$A,"707121*",'Novembre'!$E:$E)+SUMIF('Novembre'!$A:$A,"707122*",'Novembre'!$E:$E)+SUMIF('Novembre'!$A:$A,"707123*",'Novembre'!$E:$E)+SUMIF('Novembre'!$A:$A,"707125*",'Novembre'!$E:$E))</f>
        <v/>
      </c>
      <c r="M12" s="10">
        <f>-(SUMIF('Décembre'!$A:$A,"707121*",'Décembre'!$E:$E)+SUMIF('Décembre'!$A:$A,"707122*",'Décembre'!$E:$E)+SUMIF('Décembre'!$A:$A,"707123*",'Décembre'!$E:$E)+SUMIF('Décembre'!$A:$A,"707125*",'Décembre'!$E:$E))</f>
        <v/>
      </c>
      <c r="N12" s="11">
        <f>SUM(B12:M12)</f>
        <v/>
      </c>
    </row>
    <row r="13" ht="16" customHeight="1">
      <c r="A13" s="12" t="inlineStr">
        <is>
          <t>Activités &amp; Loisirs</t>
        </is>
      </c>
      <c r="B13" s="13">
        <f>-(SUMIF('Janvier'!$A:$A,"707310*",'Janvier'!$E:$E))</f>
        <v/>
      </c>
      <c r="C13" s="13">
        <f>-(SUMIF('Février'!$A:$A,"707310*",'Février'!$E:$E))</f>
        <v/>
      </c>
      <c r="D13" s="13">
        <f>-(SUMIF('Mars'!$A:$A,"707310*",'Mars'!$E:$E))</f>
        <v/>
      </c>
      <c r="E13" s="13">
        <f>-(SUMIF('Avril'!$A:$A,"707310*",'Avril'!$E:$E))</f>
        <v/>
      </c>
      <c r="F13" s="13">
        <f>-(SUMIF('Mai'!$A:$A,"707310*",'Mai'!$E:$E))</f>
        <v/>
      </c>
      <c r="G13" s="13">
        <f>-(SUMIF('Juin'!$A:$A,"707310*",'Juin'!$E:$E))</f>
        <v/>
      </c>
      <c r="H13" s="13">
        <f>-(SUMIF('Juillet'!$A:$A,"707310*",'Juillet'!$E:$E))</f>
        <v/>
      </c>
      <c r="I13" s="13">
        <f>-(SUMIF('Août'!$A:$A,"707310*",'Août'!$E:$E))</f>
        <v/>
      </c>
      <c r="J13" s="13">
        <f>-(SUMIF('Septembre'!$A:$A,"707310*",'Septembre'!$E:$E))</f>
        <v/>
      </c>
      <c r="K13" s="13">
        <f>-(SUMIF('Octobre'!$A:$A,"707310*",'Octobre'!$E:$E))</f>
        <v/>
      </c>
      <c r="L13" s="13">
        <f>-(SUMIF('Novembre'!$A:$A,"707310*",'Novembre'!$E:$E))</f>
        <v/>
      </c>
      <c r="M13" s="13">
        <f>-(SUMIF('Décembre'!$A:$A,"707310*",'Décembre'!$E:$E))</f>
        <v/>
      </c>
      <c r="N13" s="14">
        <f>SUM(B13:M13)</f>
        <v/>
      </c>
    </row>
    <row r="14" ht="16" customHeight="1">
      <c r="A14" s="9" t="inlineStr">
        <is>
          <t>Salle &amp; Divers</t>
        </is>
      </c>
      <c r="B14" s="10">
        <f>-(SUMIF('Janvier'!$A:$A,"706312*",'Janvier'!$E:$E)+SUMIF('Janvier'!$A:$A,"706318*",'Janvier'!$E:$E)+SUMIF('Janvier'!$A:$A,"708120*",'Janvier'!$E:$E)+SUMIF('Janvier'!$A:$A,"758000*",'Janvier'!$E:$E))</f>
        <v/>
      </c>
      <c r="C14" s="10">
        <f>-(SUMIF('Février'!$A:$A,"706312*",'Février'!$E:$E)+SUMIF('Février'!$A:$A,"706318*",'Février'!$E:$E)+SUMIF('Février'!$A:$A,"708120*",'Février'!$E:$E)+SUMIF('Février'!$A:$A,"758000*",'Février'!$E:$E))</f>
        <v/>
      </c>
      <c r="D14" s="10">
        <f>-(SUMIF('Mars'!$A:$A,"706312*",'Mars'!$E:$E)+SUMIF('Mars'!$A:$A,"706318*",'Mars'!$E:$E)+SUMIF('Mars'!$A:$A,"708120*",'Mars'!$E:$E)+SUMIF('Mars'!$A:$A,"758000*",'Mars'!$E:$E))</f>
        <v/>
      </c>
      <c r="E14" s="10">
        <f>-(SUMIF('Avril'!$A:$A,"706312*",'Avril'!$E:$E)+SUMIF('Avril'!$A:$A,"706318*",'Avril'!$E:$E)+SUMIF('Avril'!$A:$A,"708120*",'Avril'!$E:$E)+SUMIF('Avril'!$A:$A,"758000*",'Avril'!$E:$E))</f>
        <v/>
      </c>
      <c r="F14" s="10">
        <f>-(SUMIF('Mai'!$A:$A,"706312*",'Mai'!$E:$E)+SUMIF('Mai'!$A:$A,"706318*",'Mai'!$E:$E)+SUMIF('Mai'!$A:$A,"708120*",'Mai'!$E:$E)+SUMIF('Mai'!$A:$A,"758000*",'Mai'!$E:$E))</f>
        <v/>
      </c>
      <c r="G14" s="10">
        <f>-(SUMIF('Juin'!$A:$A,"706312*",'Juin'!$E:$E)+SUMIF('Juin'!$A:$A,"706318*",'Juin'!$E:$E)+SUMIF('Juin'!$A:$A,"708120*",'Juin'!$E:$E)+SUMIF('Juin'!$A:$A,"758000*",'Juin'!$E:$E))</f>
        <v/>
      </c>
      <c r="H14" s="10">
        <f>-(SUMIF('Juillet'!$A:$A,"706312*",'Juillet'!$E:$E)+SUMIF('Juillet'!$A:$A,"706318*",'Juillet'!$E:$E)+SUMIF('Juillet'!$A:$A,"708120*",'Juillet'!$E:$E)+SUMIF('Juillet'!$A:$A,"758000*",'Juillet'!$E:$E))</f>
        <v/>
      </c>
      <c r="I14" s="10">
        <f>-(SUMIF('Août'!$A:$A,"706312*",'Août'!$E:$E)+SUMIF('Août'!$A:$A,"706318*",'Août'!$E:$E)+SUMIF('Août'!$A:$A,"708120*",'Août'!$E:$E)+SUMIF('Août'!$A:$A,"758000*",'Août'!$E:$E))</f>
        <v/>
      </c>
      <c r="J14" s="10">
        <f>-(SUMIF('Septembre'!$A:$A,"706312*",'Septembre'!$E:$E)+SUMIF('Septembre'!$A:$A,"706318*",'Septembre'!$E:$E)+SUMIF('Septembre'!$A:$A,"708120*",'Septembre'!$E:$E)+SUMIF('Septembre'!$A:$A,"758000*",'Septembre'!$E:$E))</f>
        <v/>
      </c>
      <c r="K14" s="10">
        <f>-(SUMIF('Octobre'!$A:$A,"706312*",'Octobre'!$E:$E)+SUMIF('Octobre'!$A:$A,"706318*",'Octobre'!$E:$E)+SUMIF('Octobre'!$A:$A,"708120*",'Octobre'!$E:$E)+SUMIF('Octobre'!$A:$A,"758000*",'Octobre'!$E:$E))</f>
        <v/>
      </c>
      <c r="L14" s="10">
        <f>-(SUMIF('Novembre'!$A:$A,"706312*",'Novembre'!$E:$E)+SUMIF('Novembre'!$A:$A,"706318*",'Novembre'!$E:$E)+SUMIF('Novembre'!$A:$A,"708120*",'Novembre'!$E:$E)+SUMIF('Novembre'!$A:$A,"758000*",'Novembre'!$E:$E))</f>
        <v/>
      </c>
      <c r="M14" s="10">
        <f>-(SUMIF('Décembre'!$A:$A,"706312*",'Décembre'!$E:$E)+SUMIF('Décembre'!$A:$A,"706318*",'Décembre'!$E:$E)+SUMIF('Décembre'!$A:$A,"708120*",'Décembre'!$E:$E)+SUMIF('Décembre'!$A:$A,"758000*",'Décembre'!$E:$E))</f>
        <v/>
      </c>
      <c r="N14" s="11">
        <f>SUM(B14:M14)</f>
        <v/>
      </c>
    </row>
    <row r="15" ht="16" customHeight="1">
      <c r="A15" s="15" t="inlineStr">
        <is>
          <t>CHIFFRE D'AFFAIRES</t>
        </is>
      </c>
      <c r="B15" s="16">
        <f>SUM(B10:B14)</f>
        <v/>
      </c>
      <c r="C15" s="16">
        <f>SUM(C10:C14)</f>
        <v/>
      </c>
      <c r="D15" s="16">
        <f>SUM(D10:D14)</f>
        <v/>
      </c>
      <c r="E15" s="16">
        <f>SUM(E10:E14)</f>
        <v/>
      </c>
      <c r="F15" s="16">
        <f>SUM(F10:F14)</f>
        <v/>
      </c>
      <c r="G15" s="16">
        <f>SUM(G10:G14)</f>
        <v/>
      </c>
      <c r="H15" s="16">
        <f>SUM(H10:H14)</f>
        <v/>
      </c>
      <c r="I15" s="16">
        <f>SUM(I10:I14)</f>
        <v/>
      </c>
      <c r="J15" s="16">
        <f>SUM(J10:J14)</f>
        <v/>
      </c>
      <c r="K15" s="16">
        <f>SUM(K10:K14)</f>
        <v/>
      </c>
      <c r="L15" s="16">
        <f>SUM(L10:L14)</f>
        <v/>
      </c>
      <c r="M15" s="16">
        <f>SUM(M10:M14)</f>
        <v/>
      </c>
      <c r="N15" s="16">
        <f>SUM(B15:M15)</f>
        <v/>
      </c>
    </row>
    <row r="16" ht="5" customHeight="1"/>
    <row r="17" ht="16" customHeight="1">
      <c r="A17" s="6" t="inlineStr">
        <is>
          <t>CHARGES EXTERNES</t>
        </is>
      </c>
    </row>
    <row r="18" ht="16" customHeight="1">
      <c r="A18" s="9" t="inlineStr">
        <is>
          <t>Achats alimentaires</t>
        </is>
      </c>
      <c r="B18" s="10">
        <f>(SUMIF('Janvier'!$A:$A,"601220*",'Janvier'!$E:$E)+SUMIF('Janvier'!$A:$A,"601320*",'Janvier'!$E:$E)+SUMIF('Janvier'!$A:$A,"607220*",'Janvier'!$E:$E)+SUMIF('Janvier'!$A:$A,"607320*",'Janvier'!$E:$E))</f>
        <v/>
      </c>
      <c r="C18" s="10">
        <f>(SUMIF('Février'!$A:$A,"601220*",'Février'!$E:$E)+SUMIF('Février'!$A:$A,"601320*",'Février'!$E:$E)+SUMIF('Février'!$A:$A,"607220*",'Février'!$E:$E)+SUMIF('Février'!$A:$A,"607320*",'Février'!$E:$E))</f>
        <v/>
      </c>
      <c r="D18" s="10">
        <f>(SUMIF('Mars'!$A:$A,"601220*",'Mars'!$E:$E)+SUMIF('Mars'!$A:$A,"601320*",'Mars'!$E:$E)+SUMIF('Mars'!$A:$A,"607220*",'Mars'!$E:$E)+SUMIF('Mars'!$A:$A,"607320*",'Mars'!$E:$E))</f>
        <v/>
      </c>
      <c r="E18" s="10">
        <f>(SUMIF('Avril'!$A:$A,"601220*",'Avril'!$E:$E)+SUMIF('Avril'!$A:$A,"601320*",'Avril'!$E:$E)+SUMIF('Avril'!$A:$A,"607220*",'Avril'!$E:$E)+SUMIF('Avril'!$A:$A,"607320*",'Avril'!$E:$E))</f>
        <v/>
      </c>
      <c r="F18" s="10">
        <f>(SUMIF('Mai'!$A:$A,"601220*",'Mai'!$E:$E)+SUMIF('Mai'!$A:$A,"601320*",'Mai'!$E:$E)+SUMIF('Mai'!$A:$A,"607220*",'Mai'!$E:$E)+SUMIF('Mai'!$A:$A,"607320*",'Mai'!$E:$E))</f>
        <v/>
      </c>
      <c r="G18" s="10">
        <f>(SUMIF('Juin'!$A:$A,"601220*",'Juin'!$E:$E)+SUMIF('Juin'!$A:$A,"601320*",'Juin'!$E:$E)+SUMIF('Juin'!$A:$A,"607220*",'Juin'!$E:$E)+SUMIF('Juin'!$A:$A,"607320*",'Juin'!$E:$E))</f>
        <v/>
      </c>
      <c r="H18" s="10">
        <f>(SUMIF('Juillet'!$A:$A,"601220*",'Juillet'!$E:$E)+SUMIF('Juillet'!$A:$A,"601320*",'Juillet'!$E:$E)+SUMIF('Juillet'!$A:$A,"607220*",'Juillet'!$E:$E)+SUMIF('Juillet'!$A:$A,"607320*",'Juillet'!$E:$E))</f>
        <v/>
      </c>
      <c r="I18" s="10">
        <f>(SUMIF('Août'!$A:$A,"601220*",'Août'!$E:$E)+SUMIF('Août'!$A:$A,"601320*",'Août'!$E:$E)+SUMIF('Août'!$A:$A,"607220*",'Août'!$E:$E)+SUMIF('Août'!$A:$A,"607320*",'Août'!$E:$E))</f>
        <v/>
      </c>
      <c r="J18" s="10">
        <f>(SUMIF('Septembre'!$A:$A,"601220*",'Septembre'!$E:$E)+SUMIF('Septembre'!$A:$A,"601320*",'Septembre'!$E:$E)+SUMIF('Septembre'!$A:$A,"607220*",'Septembre'!$E:$E)+SUMIF('Septembre'!$A:$A,"607320*",'Septembre'!$E:$E))</f>
        <v/>
      </c>
      <c r="K18" s="10">
        <f>(SUMIF('Octobre'!$A:$A,"601220*",'Octobre'!$E:$E)+SUMIF('Octobre'!$A:$A,"601320*",'Octobre'!$E:$E)+SUMIF('Octobre'!$A:$A,"607220*",'Octobre'!$E:$E)+SUMIF('Octobre'!$A:$A,"607320*",'Octobre'!$E:$E))</f>
        <v/>
      </c>
      <c r="L18" s="10">
        <f>(SUMIF('Novembre'!$A:$A,"601220*",'Novembre'!$E:$E)+SUMIF('Novembre'!$A:$A,"601320*",'Novembre'!$E:$E)+SUMIF('Novembre'!$A:$A,"607220*",'Novembre'!$E:$E)+SUMIF('Novembre'!$A:$A,"607320*",'Novembre'!$E:$E))</f>
        <v/>
      </c>
      <c r="M18" s="10">
        <f>(SUMIF('Décembre'!$A:$A,"601220*",'Décembre'!$E:$E)+SUMIF('Décembre'!$A:$A,"601320*",'Décembre'!$E:$E)+SUMIF('Décembre'!$A:$A,"607220*",'Décembre'!$E:$E)+SUMIF('Décembre'!$A:$A,"607320*",'Décembre'!$E:$E))</f>
        <v/>
      </c>
      <c r="N18" s="11">
        <f>SUM(B18:M18)</f>
        <v/>
      </c>
    </row>
    <row r="19" ht="16" customHeight="1">
      <c r="A19" s="12" t="inlineStr">
        <is>
          <t>Produits d'accueil</t>
        </is>
      </c>
      <c r="B19" s="13">
        <f>(SUMIF('Janvier'!$A:$A,"602240*",'Janvier'!$E:$E))</f>
        <v/>
      </c>
      <c r="C19" s="13">
        <f>(SUMIF('Février'!$A:$A,"602240*",'Février'!$E:$E))</f>
        <v/>
      </c>
      <c r="D19" s="13">
        <f>(SUMIF('Mars'!$A:$A,"602240*",'Mars'!$E:$E))</f>
        <v/>
      </c>
      <c r="E19" s="13">
        <f>(SUMIF('Avril'!$A:$A,"602240*",'Avril'!$E:$E))</f>
        <v/>
      </c>
      <c r="F19" s="13">
        <f>(SUMIF('Mai'!$A:$A,"602240*",'Mai'!$E:$E))</f>
        <v/>
      </c>
      <c r="G19" s="13">
        <f>(SUMIF('Juin'!$A:$A,"602240*",'Juin'!$E:$E))</f>
        <v/>
      </c>
      <c r="H19" s="13">
        <f>(SUMIF('Juillet'!$A:$A,"602240*",'Juillet'!$E:$E))</f>
        <v/>
      </c>
      <c r="I19" s="13">
        <f>(SUMIF('Août'!$A:$A,"602240*",'Août'!$E:$E))</f>
        <v/>
      </c>
      <c r="J19" s="13">
        <f>(SUMIF('Septembre'!$A:$A,"602240*",'Septembre'!$E:$E))</f>
        <v/>
      </c>
      <c r="K19" s="13">
        <f>(SUMIF('Octobre'!$A:$A,"602240*",'Octobre'!$E:$E))</f>
        <v/>
      </c>
      <c r="L19" s="13">
        <f>(SUMIF('Novembre'!$A:$A,"602240*",'Novembre'!$E:$E))</f>
        <v/>
      </c>
      <c r="M19" s="13">
        <f>(SUMIF('Décembre'!$A:$A,"602240*",'Décembre'!$E:$E))</f>
        <v/>
      </c>
      <c r="N19" s="14">
        <f>SUM(B19:M19)</f>
        <v/>
      </c>
    </row>
    <row r="20" ht="16" customHeight="1">
      <c r="A20" s="9" t="inlineStr">
        <is>
          <t>Sous-traitance (rest.+chbr)</t>
        </is>
      </c>
      <c r="B20" s="10">
        <f>(SUMIF('Janvier'!$A:$A,"604000*",'Janvier'!$E:$E)+SUMIF('Janvier'!$A:$A,"604100*",'Janvier'!$E:$E)+SUMIF('Janvier'!$A:$A,"611000*",'Janvier'!$E:$E))</f>
        <v/>
      </c>
      <c r="C20" s="10">
        <f>(SUMIF('Février'!$A:$A,"604000*",'Février'!$E:$E)+SUMIF('Février'!$A:$A,"604100*",'Février'!$E:$E)+SUMIF('Février'!$A:$A,"611000*",'Février'!$E:$E))</f>
        <v/>
      </c>
      <c r="D20" s="10">
        <f>(SUMIF('Mars'!$A:$A,"604000*",'Mars'!$E:$E)+SUMIF('Mars'!$A:$A,"604100*",'Mars'!$E:$E)+SUMIF('Mars'!$A:$A,"611000*",'Mars'!$E:$E))</f>
        <v/>
      </c>
      <c r="E20" s="10">
        <f>(SUMIF('Avril'!$A:$A,"604000*",'Avril'!$E:$E)+SUMIF('Avril'!$A:$A,"604100*",'Avril'!$E:$E)+SUMIF('Avril'!$A:$A,"611000*",'Avril'!$E:$E))</f>
        <v/>
      </c>
      <c r="F20" s="10">
        <f>(SUMIF('Mai'!$A:$A,"604000*",'Mai'!$E:$E)+SUMIF('Mai'!$A:$A,"604100*",'Mai'!$E:$E)+SUMIF('Mai'!$A:$A,"611000*",'Mai'!$E:$E))</f>
        <v/>
      </c>
      <c r="G20" s="10">
        <f>(SUMIF('Juin'!$A:$A,"604000*",'Juin'!$E:$E)+SUMIF('Juin'!$A:$A,"604100*",'Juin'!$E:$E)+SUMIF('Juin'!$A:$A,"611000*",'Juin'!$E:$E))</f>
        <v/>
      </c>
      <c r="H20" s="10">
        <f>(SUMIF('Juillet'!$A:$A,"604000*",'Juillet'!$E:$E)+SUMIF('Juillet'!$A:$A,"604100*",'Juillet'!$E:$E)+SUMIF('Juillet'!$A:$A,"611000*",'Juillet'!$E:$E))</f>
        <v/>
      </c>
      <c r="I20" s="10">
        <f>(SUMIF('Août'!$A:$A,"604000*",'Août'!$E:$E)+SUMIF('Août'!$A:$A,"604100*",'Août'!$E:$E)+SUMIF('Août'!$A:$A,"611000*",'Août'!$E:$E))</f>
        <v/>
      </c>
      <c r="J20" s="10">
        <f>(SUMIF('Septembre'!$A:$A,"604000*",'Septembre'!$E:$E)+SUMIF('Septembre'!$A:$A,"604100*",'Septembre'!$E:$E)+SUMIF('Septembre'!$A:$A,"611000*",'Septembre'!$E:$E))</f>
        <v/>
      </c>
      <c r="K20" s="10">
        <f>(SUMIF('Octobre'!$A:$A,"604000*",'Octobre'!$E:$E)+SUMIF('Octobre'!$A:$A,"604100*",'Octobre'!$E:$E)+SUMIF('Octobre'!$A:$A,"611000*",'Octobre'!$E:$E))</f>
        <v/>
      </c>
      <c r="L20" s="10">
        <f>(SUMIF('Novembre'!$A:$A,"604000*",'Novembre'!$E:$E)+SUMIF('Novembre'!$A:$A,"604100*",'Novembre'!$E:$E)+SUMIF('Novembre'!$A:$A,"611000*",'Novembre'!$E:$E))</f>
        <v/>
      </c>
      <c r="M20" s="10">
        <f>(SUMIF('Décembre'!$A:$A,"604000*",'Décembre'!$E:$E)+SUMIF('Décembre'!$A:$A,"604100*",'Décembre'!$E:$E)+SUMIF('Décembre'!$A:$A,"611000*",'Décembre'!$E:$E))</f>
        <v/>
      </c>
      <c r="N20" s="11">
        <f>SUM(B20:M20)</f>
        <v/>
      </c>
    </row>
    <row r="21" ht="16" customHeight="1">
      <c r="A21" s="12" t="inlineStr">
        <is>
          <t>Énergie (Élec + Eau)</t>
        </is>
      </c>
      <c r="B21" s="13">
        <f>(SUMIF('Janvier'!$A:$A,"606110*",'Janvier'!$E:$E)+SUMIF('Janvier'!$A:$A,"606120*",'Janvier'!$E:$E))</f>
        <v/>
      </c>
      <c r="C21" s="13">
        <f>(SUMIF('Février'!$A:$A,"606110*",'Février'!$E:$E)+SUMIF('Février'!$A:$A,"606120*",'Février'!$E:$E))</f>
        <v/>
      </c>
      <c r="D21" s="13">
        <f>(SUMIF('Mars'!$A:$A,"606110*",'Mars'!$E:$E)+SUMIF('Mars'!$A:$A,"606120*",'Mars'!$E:$E))</f>
        <v/>
      </c>
      <c r="E21" s="13">
        <f>(SUMIF('Avril'!$A:$A,"606110*",'Avril'!$E:$E)+SUMIF('Avril'!$A:$A,"606120*",'Avril'!$E:$E))</f>
        <v/>
      </c>
      <c r="F21" s="13">
        <f>(SUMIF('Mai'!$A:$A,"606110*",'Mai'!$E:$E)+SUMIF('Mai'!$A:$A,"606120*",'Mai'!$E:$E))</f>
        <v/>
      </c>
      <c r="G21" s="13">
        <f>(SUMIF('Juin'!$A:$A,"606110*",'Juin'!$E:$E)+SUMIF('Juin'!$A:$A,"606120*",'Juin'!$E:$E))</f>
        <v/>
      </c>
      <c r="H21" s="13">
        <f>(SUMIF('Juillet'!$A:$A,"606110*",'Juillet'!$E:$E)+SUMIF('Juillet'!$A:$A,"606120*",'Juillet'!$E:$E))</f>
        <v/>
      </c>
      <c r="I21" s="13">
        <f>(SUMIF('Août'!$A:$A,"606110*",'Août'!$E:$E)+SUMIF('Août'!$A:$A,"606120*",'Août'!$E:$E))</f>
        <v/>
      </c>
      <c r="J21" s="13">
        <f>(SUMIF('Septembre'!$A:$A,"606110*",'Septembre'!$E:$E)+SUMIF('Septembre'!$A:$A,"606120*",'Septembre'!$E:$E))</f>
        <v/>
      </c>
      <c r="K21" s="13">
        <f>(SUMIF('Octobre'!$A:$A,"606110*",'Octobre'!$E:$E)+SUMIF('Octobre'!$A:$A,"606120*",'Octobre'!$E:$E))</f>
        <v/>
      </c>
      <c r="L21" s="13">
        <f>(SUMIF('Novembre'!$A:$A,"606110*",'Novembre'!$E:$E)+SUMIF('Novembre'!$A:$A,"606120*",'Novembre'!$E:$E))</f>
        <v/>
      </c>
      <c r="M21" s="13">
        <f>(SUMIF('Décembre'!$A:$A,"606110*",'Décembre'!$E:$E)+SUMIF('Décembre'!$A:$A,"606120*",'Décembre'!$E:$E))</f>
        <v/>
      </c>
      <c r="N21" s="14">
        <f>SUM(B21:M21)</f>
        <v/>
      </c>
    </row>
    <row r="22" ht="16" customHeight="1">
      <c r="A22" s="9" t="inlineStr">
        <is>
          <t>Fournitures diverses</t>
        </is>
      </c>
      <c r="B22" s="10">
        <f>(SUMIF('Janvier'!$A:$A,"606300*",'Janvier'!$E:$E)+SUMIF('Janvier'!$A:$A,"606302*",'Janvier'!$E:$E)+SUMIF('Janvier'!$A:$A,"606312*",'Janvier'!$E:$E)+SUMIF('Janvier'!$A:$A,"606400*",'Janvier'!$E:$E))</f>
        <v/>
      </c>
      <c r="C22" s="10">
        <f>(SUMIF('Février'!$A:$A,"606300*",'Février'!$E:$E)+SUMIF('Février'!$A:$A,"606302*",'Février'!$E:$E)+SUMIF('Février'!$A:$A,"606312*",'Février'!$E:$E)+SUMIF('Février'!$A:$A,"606400*",'Février'!$E:$E))</f>
        <v/>
      </c>
      <c r="D22" s="10">
        <f>(SUMIF('Mars'!$A:$A,"606300*",'Mars'!$E:$E)+SUMIF('Mars'!$A:$A,"606302*",'Mars'!$E:$E)+SUMIF('Mars'!$A:$A,"606312*",'Mars'!$E:$E)+SUMIF('Mars'!$A:$A,"606400*",'Mars'!$E:$E))</f>
        <v/>
      </c>
      <c r="E22" s="10">
        <f>(SUMIF('Avril'!$A:$A,"606300*",'Avril'!$E:$E)+SUMIF('Avril'!$A:$A,"606302*",'Avril'!$E:$E)+SUMIF('Avril'!$A:$A,"606312*",'Avril'!$E:$E)+SUMIF('Avril'!$A:$A,"606400*",'Avril'!$E:$E))</f>
        <v/>
      </c>
      <c r="F22" s="10">
        <f>(SUMIF('Mai'!$A:$A,"606300*",'Mai'!$E:$E)+SUMIF('Mai'!$A:$A,"606302*",'Mai'!$E:$E)+SUMIF('Mai'!$A:$A,"606312*",'Mai'!$E:$E)+SUMIF('Mai'!$A:$A,"606400*",'Mai'!$E:$E))</f>
        <v/>
      </c>
      <c r="G22" s="10">
        <f>(SUMIF('Juin'!$A:$A,"606300*",'Juin'!$E:$E)+SUMIF('Juin'!$A:$A,"606302*",'Juin'!$E:$E)+SUMIF('Juin'!$A:$A,"606312*",'Juin'!$E:$E)+SUMIF('Juin'!$A:$A,"606400*",'Juin'!$E:$E))</f>
        <v/>
      </c>
      <c r="H22" s="10">
        <f>(SUMIF('Juillet'!$A:$A,"606300*",'Juillet'!$E:$E)+SUMIF('Juillet'!$A:$A,"606302*",'Juillet'!$E:$E)+SUMIF('Juillet'!$A:$A,"606312*",'Juillet'!$E:$E)+SUMIF('Juillet'!$A:$A,"606400*",'Juillet'!$E:$E))</f>
        <v/>
      </c>
      <c r="I22" s="10">
        <f>(SUMIF('Août'!$A:$A,"606300*",'Août'!$E:$E)+SUMIF('Août'!$A:$A,"606302*",'Août'!$E:$E)+SUMIF('Août'!$A:$A,"606312*",'Août'!$E:$E)+SUMIF('Août'!$A:$A,"606400*",'Août'!$E:$E))</f>
        <v/>
      </c>
      <c r="J22" s="10">
        <f>(SUMIF('Septembre'!$A:$A,"606300*",'Septembre'!$E:$E)+SUMIF('Septembre'!$A:$A,"606302*",'Septembre'!$E:$E)+SUMIF('Septembre'!$A:$A,"606312*",'Septembre'!$E:$E)+SUMIF('Septembre'!$A:$A,"606400*",'Septembre'!$E:$E))</f>
        <v/>
      </c>
      <c r="K22" s="10">
        <f>(SUMIF('Octobre'!$A:$A,"606300*",'Octobre'!$E:$E)+SUMIF('Octobre'!$A:$A,"606302*",'Octobre'!$E:$E)+SUMIF('Octobre'!$A:$A,"606312*",'Octobre'!$E:$E)+SUMIF('Octobre'!$A:$A,"606400*",'Octobre'!$E:$E))</f>
        <v/>
      </c>
      <c r="L22" s="10">
        <f>(SUMIF('Novembre'!$A:$A,"606300*",'Novembre'!$E:$E)+SUMIF('Novembre'!$A:$A,"606302*",'Novembre'!$E:$E)+SUMIF('Novembre'!$A:$A,"606312*",'Novembre'!$E:$E)+SUMIF('Novembre'!$A:$A,"606400*",'Novembre'!$E:$E))</f>
        <v/>
      </c>
      <c r="M22" s="10">
        <f>(SUMIF('Décembre'!$A:$A,"606300*",'Décembre'!$E:$E)+SUMIF('Décembre'!$A:$A,"606302*",'Décembre'!$E:$E)+SUMIF('Décembre'!$A:$A,"606312*",'Décembre'!$E:$E)+SUMIF('Décembre'!$A:$A,"606400*",'Décembre'!$E:$E))</f>
        <v/>
      </c>
      <c r="N22" s="11">
        <f>SUM(B22:M22)</f>
        <v/>
      </c>
    </row>
    <row r="23" ht="16" customHeight="1">
      <c r="A23" s="12" t="inlineStr">
        <is>
          <t>Locations (linge, mat.)</t>
        </is>
      </c>
      <c r="B23" s="13">
        <f>(SUMIF('Janvier'!$A:$A,"613510*",'Janvier'!$E:$E)+SUMIF('Janvier'!$A:$A,"613520*",'Janvier'!$E:$E)+SUMIF('Janvier'!$A:$A,"613700*",'Janvier'!$E:$E))</f>
        <v/>
      </c>
      <c r="C23" s="13">
        <f>(SUMIF('Février'!$A:$A,"613510*",'Février'!$E:$E)+SUMIF('Février'!$A:$A,"613520*",'Février'!$E:$E)+SUMIF('Février'!$A:$A,"613700*",'Février'!$E:$E))</f>
        <v/>
      </c>
      <c r="D23" s="13">
        <f>(SUMIF('Mars'!$A:$A,"613510*",'Mars'!$E:$E)+SUMIF('Mars'!$A:$A,"613520*",'Mars'!$E:$E)+SUMIF('Mars'!$A:$A,"613700*",'Mars'!$E:$E))</f>
        <v/>
      </c>
      <c r="E23" s="13">
        <f>(SUMIF('Avril'!$A:$A,"613510*",'Avril'!$E:$E)+SUMIF('Avril'!$A:$A,"613520*",'Avril'!$E:$E)+SUMIF('Avril'!$A:$A,"613700*",'Avril'!$E:$E))</f>
        <v/>
      </c>
      <c r="F23" s="13">
        <f>(SUMIF('Mai'!$A:$A,"613510*",'Mai'!$E:$E)+SUMIF('Mai'!$A:$A,"613520*",'Mai'!$E:$E)+SUMIF('Mai'!$A:$A,"613700*",'Mai'!$E:$E))</f>
        <v/>
      </c>
      <c r="G23" s="13">
        <f>(SUMIF('Juin'!$A:$A,"613510*",'Juin'!$E:$E)+SUMIF('Juin'!$A:$A,"613520*",'Juin'!$E:$E)+SUMIF('Juin'!$A:$A,"613700*",'Juin'!$E:$E))</f>
        <v/>
      </c>
      <c r="H23" s="13">
        <f>(SUMIF('Juillet'!$A:$A,"613510*",'Juillet'!$E:$E)+SUMIF('Juillet'!$A:$A,"613520*",'Juillet'!$E:$E)+SUMIF('Juillet'!$A:$A,"613700*",'Juillet'!$E:$E))</f>
        <v/>
      </c>
      <c r="I23" s="13">
        <f>(SUMIF('Août'!$A:$A,"613510*",'Août'!$E:$E)+SUMIF('Août'!$A:$A,"613520*",'Août'!$E:$E)+SUMIF('Août'!$A:$A,"613700*",'Août'!$E:$E))</f>
        <v/>
      </c>
      <c r="J23" s="13">
        <f>(SUMIF('Septembre'!$A:$A,"613510*",'Septembre'!$E:$E)+SUMIF('Septembre'!$A:$A,"613520*",'Septembre'!$E:$E)+SUMIF('Septembre'!$A:$A,"613700*",'Septembre'!$E:$E))</f>
        <v/>
      </c>
      <c r="K23" s="13">
        <f>(SUMIF('Octobre'!$A:$A,"613510*",'Octobre'!$E:$E)+SUMIF('Octobre'!$A:$A,"613520*",'Octobre'!$E:$E)+SUMIF('Octobre'!$A:$A,"613700*",'Octobre'!$E:$E))</f>
        <v/>
      </c>
      <c r="L23" s="13">
        <f>(SUMIF('Novembre'!$A:$A,"613510*",'Novembre'!$E:$E)+SUMIF('Novembre'!$A:$A,"613520*",'Novembre'!$E:$E)+SUMIF('Novembre'!$A:$A,"613700*",'Novembre'!$E:$E))</f>
        <v/>
      </c>
      <c r="M23" s="13">
        <f>(SUMIF('Décembre'!$A:$A,"613510*",'Décembre'!$E:$E)+SUMIF('Décembre'!$A:$A,"613520*",'Décembre'!$E:$E)+SUMIF('Décembre'!$A:$A,"613700*",'Décembre'!$E:$E))</f>
        <v/>
      </c>
      <c r="N23" s="14">
        <f>SUM(B23:M23)</f>
        <v/>
      </c>
    </row>
    <row r="24" ht="16" customHeight="1">
      <c r="A24" s="9" t="inlineStr">
        <is>
          <t>Entretien &amp; Maintenance</t>
        </is>
      </c>
      <c r="B24" s="10">
        <f>(SUMIF('Janvier'!$A:$A,"615200*",'Janvier'!$E:$E)+SUMIF('Janvier'!$A:$A,"615210*",'Janvier'!$E:$E)+SUMIF('Janvier'!$A:$A,"615510*",'Janvier'!$E:$E)+SUMIF('Janvier'!$A:$A,"615600*",'Janvier'!$E:$E)+SUMIF('Janvier'!$A:$A,"615601*",'Janvier'!$E:$E)+SUMIF('Janvier'!$A:$A,"615610*",'Janvier'!$E:$E)+SUMIF('Janvier'!$A:$A,"615611*",'Janvier'!$E:$E))</f>
        <v/>
      </c>
      <c r="C24" s="10">
        <f>(SUMIF('Février'!$A:$A,"615200*",'Février'!$E:$E)+SUMIF('Février'!$A:$A,"615210*",'Février'!$E:$E)+SUMIF('Février'!$A:$A,"615510*",'Février'!$E:$E)+SUMIF('Février'!$A:$A,"615600*",'Février'!$E:$E)+SUMIF('Février'!$A:$A,"615601*",'Février'!$E:$E)+SUMIF('Février'!$A:$A,"615610*",'Février'!$E:$E)+SUMIF('Février'!$A:$A,"615611*",'Février'!$E:$E))</f>
        <v/>
      </c>
      <c r="D24" s="10">
        <f>(SUMIF('Mars'!$A:$A,"615200*",'Mars'!$E:$E)+SUMIF('Mars'!$A:$A,"615210*",'Mars'!$E:$E)+SUMIF('Mars'!$A:$A,"615510*",'Mars'!$E:$E)+SUMIF('Mars'!$A:$A,"615600*",'Mars'!$E:$E)+SUMIF('Mars'!$A:$A,"615601*",'Mars'!$E:$E)+SUMIF('Mars'!$A:$A,"615610*",'Mars'!$E:$E)+SUMIF('Mars'!$A:$A,"615611*",'Mars'!$E:$E))</f>
        <v/>
      </c>
      <c r="E24" s="10">
        <f>(SUMIF('Avril'!$A:$A,"615200*",'Avril'!$E:$E)+SUMIF('Avril'!$A:$A,"615210*",'Avril'!$E:$E)+SUMIF('Avril'!$A:$A,"615510*",'Avril'!$E:$E)+SUMIF('Avril'!$A:$A,"615600*",'Avril'!$E:$E)+SUMIF('Avril'!$A:$A,"615601*",'Avril'!$E:$E)+SUMIF('Avril'!$A:$A,"615610*",'Avril'!$E:$E)+SUMIF('Avril'!$A:$A,"615611*",'Avril'!$E:$E))</f>
        <v/>
      </c>
      <c r="F24" s="10">
        <f>(SUMIF('Mai'!$A:$A,"615200*",'Mai'!$E:$E)+SUMIF('Mai'!$A:$A,"615210*",'Mai'!$E:$E)+SUMIF('Mai'!$A:$A,"615510*",'Mai'!$E:$E)+SUMIF('Mai'!$A:$A,"615600*",'Mai'!$E:$E)+SUMIF('Mai'!$A:$A,"615601*",'Mai'!$E:$E)+SUMIF('Mai'!$A:$A,"615610*",'Mai'!$E:$E)+SUMIF('Mai'!$A:$A,"615611*",'Mai'!$E:$E))</f>
        <v/>
      </c>
      <c r="G24" s="10">
        <f>(SUMIF('Juin'!$A:$A,"615200*",'Juin'!$E:$E)+SUMIF('Juin'!$A:$A,"615210*",'Juin'!$E:$E)+SUMIF('Juin'!$A:$A,"615510*",'Juin'!$E:$E)+SUMIF('Juin'!$A:$A,"615600*",'Juin'!$E:$E)+SUMIF('Juin'!$A:$A,"615601*",'Juin'!$E:$E)+SUMIF('Juin'!$A:$A,"615610*",'Juin'!$E:$E)+SUMIF('Juin'!$A:$A,"615611*",'Juin'!$E:$E))</f>
        <v/>
      </c>
      <c r="H24" s="10">
        <f>(SUMIF('Juillet'!$A:$A,"615200*",'Juillet'!$E:$E)+SUMIF('Juillet'!$A:$A,"615210*",'Juillet'!$E:$E)+SUMIF('Juillet'!$A:$A,"615510*",'Juillet'!$E:$E)+SUMIF('Juillet'!$A:$A,"615600*",'Juillet'!$E:$E)+SUMIF('Juillet'!$A:$A,"615601*",'Juillet'!$E:$E)+SUMIF('Juillet'!$A:$A,"615610*",'Juillet'!$E:$E)+SUMIF('Juillet'!$A:$A,"615611*",'Juillet'!$E:$E))</f>
        <v/>
      </c>
      <c r="I24" s="10">
        <f>(SUMIF('Août'!$A:$A,"615200*",'Août'!$E:$E)+SUMIF('Août'!$A:$A,"615210*",'Août'!$E:$E)+SUMIF('Août'!$A:$A,"615510*",'Août'!$E:$E)+SUMIF('Août'!$A:$A,"615600*",'Août'!$E:$E)+SUMIF('Août'!$A:$A,"615601*",'Août'!$E:$E)+SUMIF('Août'!$A:$A,"615610*",'Août'!$E:$E)+SUMIF('Août'!$A:$A,"615611*",'Août'!$E:$E))</f>
        <v/>
      </c>
      <c r="J24" s="10">
        <f>(SUMIF('Septembre'!$A:$A,"615200*",'Septembre'!$E:$E)+SUMIF('Septembre'!$A:$A,"615210*",'Septembre'!$E:$E)+SUMIF('Septembre'!$A:$A,"615510*",'Septembre'!$E:$E)+SUMIF('Septembre'!$A:$A,"615600*",'Septembre'!$E:$E)+SUMIF('Septembre'!$A:$A,"615601*",'Septembre'!$E:$E)+SUMIF('Septembre'!$A:$A,"615610*",'Septembre'!$E:$E)+SUMIF('Septembre'!$A:$A,"615611*",'Septembre'!$E:$E))</f>
        <v/>
      </c>
      <c r="K24" s="10">
        <f>(SUMIF('Octobre'!$A:$A,"615200*",'Octobre'!$E:$E)+SUMIF('Octobre'!$A:$A,"615210*",'Octobre'!$E:$E)+SUMIF('Octobre'!$A:$A,"615510*",'Octobre'!$E:$E)+SUMIF('Octobre'!$A:$A,"615600*",'Octobre'!$E:$E)+SUMIF('Octobre'!$A:$A,"615601*",'Octobre'!$E:$E)+SUMIF('Octobre'!$A:$A,"615610*",'Octobre'!$E:$E)+SUMIF('Octobre'!$A:$A,"615611*",'Octobre'!$E:$E))</f>
        <v/>
      </c>
      <c r="L24" s="10">
        <f>(SUMIF('Novembre'!$A:$A,"615200*",'Novembre'!$E:$E)+SUMIF('Novembre'!$A:$A,"615210*",'Novembre'!$E:$E)+SUMIF('Novembre'!$A:$A,"615510*",'Novembre'!$E:$E)+SUMIF('Novembre'!$A:$A,"615600*",'Novembre'!$E:$E)+SUMIF('Novembre'!$A:$A,"615601*",'Novembre'!$E:$E)+SUMIF('Novembre'!$A:$A,"615610*",'Novembre'!$E:$E)+SUMIF('Novembre'!$A:$A,"615611*",'Novembre'!$E:$E))</f>
        <v/>
      </c>
      <c r="M24" s="10">
        <f>(SUMIF('Décembre'!$A:$A,"615200*",'Décembre'!$E:$E)+SUMIF('Décembre'!$A:$A,"615210*",'Décembre'!$E:$E)+SUMIF('Décembre'!$A:$A,"615510*",'Décembre'!$E:$E)+SUMIF('Décembre'!$A:$A,"615600*",'Décembre'!$E:$E)+SUMIF('Décembre'!$A:$A,"615601*",'Décembre'!$E:$E)+SUMIF('Décembre'!$A:$A,"615610*",'Décembre'!$E:$E)+SUMIF('Décembre'!$A:$A,"615611*",'Décembre'!$E:$E))</f>
        <v/>
      </c>
      <c r="N24" s="11">
        <f>SUM(B24:M24)</f>
        <v/>
      </c>
    </row>
    <row r="25" ht="16" customHeight="1">
      <c r="A25" s="12" t="inlineStr">
        <is>
          <t>Assurances</t>
        </is>
      </c>
      <c r="B25" s="13">
        <f>(SUMIF('Janvier'!$A:$A,"616000*",'Janvier'!$E:$E))</f>
        <v/>
      </c>
      <c r="C25" s="13">
        <f>(SUMIF('Février'!$A:$A,"616000*",'Février'!$E:$E))</f>
        <v/>
      </c>
      <c r="D25" s="13">
        <f>(SUMIF('Mars'!$A:$A,"616000*",'Mars'!$E:$E))</f>
        <v/>
      </c>
      <c r="E25" s="13">
        <f>(SUMIF('Avril'!$A:$A,"616000*",'Avril'!$E:$E))</f>
        <v/>
      </c>
      <c r="F25" s="13">
        <f>(SUMIF('Mai'!$A:$A,"616000*",'Mai'!$E:$E))</f>
        <v/>
      </c>
      <c r="G25" s="13">
        <f>(SUMIF('Juin'!$A:$A,"616000*",'Juin'!$E:$E))</f>
        <v/>
      </c>
      <c r="H25" s="13">
        <f>(SUMIF('Juillet'!$A:$A,"616000*",'Juillet'!$E:$E))</f>
        <v/>
      </c>
      <c r="I25" s="13">
        <f>(SUMIF('Août'!$A:$A,"616000*",'Août'!$E:$E))</f>
        <v/>
      </c>
      <c r="J25" s="13">
        <f>(SUMIF('Septembre'!$A:$A,"616000*",'Septembre'!$E:$E))</f>
        <v/>
      </c>
      <c r="K25" s="13">
        <f>(SUMIF('Octobre'!$A:$A,"616000*",'Octobre'!$E:$E))</f>
        <v/>
      </c>
      <c r="L25" s="13">
        <f>(SUMIF('Novembre'!$A:$A,"616000*",'Novembre'!$E:$E))</f>
        <v/>
      </c>
      <c r="M25" s="13">
        <f>(SUMIF('Décembre'!$A:$A,"616000*",'Décembre'!$E:$E))</f>
        <v/>
      </c>
      <c r="N25" s="14">
        <f>SUM(B25:M25)</f>
        <v/>
      </c>
    </row>
    <row r="26" ht="16" customHeight="1">
      <c r="A26" s="9" t="inlineStr">
        <is>
          <t>Commissions OTA &amp; ventes</t>
        </is>
      </c>
      <c r="B26" s="10">
        <f>(SUMIF('Janvier'!$A:$A,"622200*",'Janvier'!$E:$E)+SUMIF('Janvier'!$A:$A,"622209*",'Janvier'!$E:$E)+SUMIF('Janvier'!$A:$A,"622220*",'Janvier'!$E:$E))</f>
        <v/>
      </c>
      <c r="C26" s="10">
        <f>(SUMIF('Février'!$A:$A,"622200*",'Février'!$E:$E)+SUMIF('Février'!$A:$A,"622209*",'Février'!$E:$E)+SUMIF('Février'!$A:$A,"622220*",'Février'!$E:$E))</f>
        <v/>
      </c>
      <c r="D26" s="10">
        <f>(SUMIF('Mars'!$A:$A,"622200*",'Mars'!$E:$E)+SUMIF('Mars'!$A:$A,"622209*",'Mars'!$E:$E)+SUMIF('Mars'!$A:$A,"622220*",'Mars'!$E:$E))</f>
        <v/>
      </c>
      <c r="E26" s="10">
        <f>(SUMIF('Avril'!$A:$A,"622200*",'Avril'!$E:$E)+SUMIF('Avril'!$A:$A,"622209*",'Avril'!$E:$E)+SUMIF('Avril'!$A:$A,"622220*",'Avril'!$E:$E))</f>
        <v/>
      </c>
      <c r="F26" s="10">
        <f>(SUMIF('Mai'!$A:$A,"622200*",'Mai'!$E:$E)+SUMIF('Mai'!$A:$A,"622209*",'Mai'!$E:$E)+SUMIF('Mai'!$A:$A,"622220*",'Mai'!$E:$E))</f>
        <v/>
      </c>
      <c r="G26" s="10">
        <f>(SUMIF('Juin'!$A:$A,"622200*",'Juin'!$E:$E)+SUMIF('Juin'!$A:$A,"622209*",'Juin'!$E:$E)+SUMIF('Juin'!$A:$A,"622220*",'Juin'!$E:$E))</f>
        <v/>
      </c>
      <c r="H26" s="10">
        <f>(SUMIF('Juillet'!$A:$A,"622200*",'Juillet'!$E:$E)+SUMIF('Juillet'!$A:$A,"622209*",'Juillet'!$E:$E)+SUMIF('Juillet'!$A:$A,"622220*",'Juillet'!$E:$E))</f>
        <v/>
      </c>
      <c r="I26" s="10">
        <f>(SUMIF('Août'!$A:$A,"622200*",'Août'!$E:$E)+SUMIF('Août'!$A:$A,"622209*",'Août'!$E:$E)+SUMIF('Août'!$A:$A,"622220*",'Août'!$E:$E))</f>
        <v/>
      </c>
      <c r="J26" s="10">
        <f>(SUMIF('Septembre'!$A:$A,"622200*",'Septembre'!$E:$E)+SUMIF('Septembre'!$A:$A,"622209*",'Septembre'!$E:$E)+SUMIF('Septembre'!$A:$A,"622220*",'Septembre'!$E:$E))</f>
        <v/>
      </c>
      <c r="K26" s="10">
        <f>(SUMIF('Octobre'!$A:$A,"622200*",'Octobre'!$E:$E)+SUMIF('Octobre'!$A:$A,"622209*",'Octobre'!$E:$E)+SUMIF('Octobre'!$A:$A,"622220*",'Octobre'!$E:$E))</f>
        <v/>
      </c>
      <c r="L26" s="10">
        <f>(SUMIF('Novembre'!$A:$A,"622200*",'Novembre'!$E:$E)+SUMIF('Novembre'!$A:$A,"622209*",'Novembre'!$E:$E)+SUMIF('Novembre'!$A:$A,"622220*",'Novembre'!$E:$E))</f>
        <v/>
      </c>
      <c r="M26" s="10">
        <f>(SUMIF('Décembre'!$A:$A,"622200*",'Décembre'!$E:$E)+SUMIF('Décembre'!$A:$A,"622209*",'Décembre'!$E:$E)+SUMIF('Décembre'!$A:$A,"622220*",'Décembre'!$E:$E))</f>
        <v/>
      </c>
      <c r="N26" s="11">
        <f>SUM(B26:M26)</f>
        <v/>
      </c>
    </row>
    <row r="27" ht="16" customHeight="1">
      <c r="A27" s="12" t="inlineStr">
        <is>
          <t>Honoraires (gest. + divers)</t>
        </is>
      </c>
      <c r="B27" s="13">
        <f>(SUMIF('Janvier'!$A:$A,"622600*",'Janvier'!$E:$E)+SUMIF('Janvier'!$A:$A,"622610*",'Janvier'!$E:$E)+SUMIF('Janvier'!$A:$A,"622700*",'Janvier'!$E:$E))</f>
        <v/>
      </c>
      <c r="C27" s="13">
        <f>(SUMIF('Février'!$A:$A,"622600*",'Février'!$E:$E)+SUMIF('Février'!$A:$A,"622610*",'Février'!$E:$E)+SUMIF('Février'!$A:$A,"622700*",'Février'!$E:$E))</f>
        <v/>
      </c>
      <c r="D27" s="13">
        <f>(SUMIF('Mars'!$A:$A,"622600*",'Mars'!$E:$E)+SUMIF('Mars'!$A:$A,"622610*",'Mars'!$E:$E)+SUMIF('Mars'!$A:$A,"622700*",'Mars'!$E:$E))</f>
        <v/>
      </c>
      <c r="E27" s="13">
        <f>(SUMIF('Avril'!$A:$A,"622600*",'Avril'!$E:$E)+SUMIF('Avril'!$A:$A,"622610*",'Avril'!$E:$E)+SUMIF('Avril'!$A:$A,"622700*",'Avril'!$E:$E))</f>
        <v/>
      </c>
      <c r="F27" s="13">
        <f>(SUMIF('Mai'!$A:$A,"622600*",'Mai'!$E:$E)+SUMIF('Mai'!$A:$A,"622610*",'Mai'!$E:$E)+SUMIF('Mai'!$A:$A,"622700*",'Mai'!$E:$E))</f>
        <v/>
      </c>
      <c r="G27" s="13">
        <f>(SUMIF('Juin'!$A:$A,"622600*",'Juin'!$E:$E)+SUMIF('Juin'!$A:$A,"622610*",'Juin'!$E:$E)+SUMIF('Juin'!$A:$A,"622700*",'Juin'!$E:$E))</f>
        <v/>
      </c>
      <c r="H27" s="13">
        <f>(SUMIF('Juillet'!$A:$A,"622600*",'Juillet'!$E:$E)+SUMIF('Juillet'!$A:$A,"622610*",'Juillet'!$E:$E)+SUMIF('Juillet'!$A:$A,"622700*",'Juillet'!$E:$E))</f>
        <v/>
      </c>
      <c r="I27" s="13">
        <f>(SUMIF('Août'!$A:$A,"622600*",'Août'!$E:$E)+SUMIF('Août'!$A:$A,"622610*",'Août'!$E:$E)+SUMIF('Août'!$A:$A,"622700*",'Août'!$E:$E))</f>
        <v/>
      </c>
      <c r="J27" s="13">
        <f>(SUMIF('Septembre'!$A:$A,"622600*",'Septembre'!$E:$E)+SUMIF('Septembre'!$A:$A,"622610*",'Septembre'!$E:$E)+SUMIF('Septembre'!$A:$A,"622700*",'Septembre'!$E:$E))</f>
        <v/>
      </c>
      <c r="K27" s="13">
        <f>(SUMIF('Octobre'!$A:$A,"622600*",'Octobre'!$E:$E)+SUMIF('Octobre'!$A:$A,"622610*",'Octobre'!$E:$E)+SUMIF('Octobre'!$A:$A,"622700*",'Octobre'!$E:$E))</f>
        <v/>
      </c>
      <c r="L27" s="13">
        <f>(SUMIF('Novembre'!$A:$A,"622600*",'Novembre'!$E:$E)+SUMIF('Novembre'!$A:$A,"622610*",'Novembre'!$E:$E)+SUMIF('Novembre'!$A:$A,"622700*",'Novembre'!$E:$E))</f>
        <v/>
      </c>
      <c r="M27" s="13">
        <f>(SUMIF('Décembre'!$A:$A,"622600*",'Décembre'!$E:$E)+SUMIF('Décembre'!$A:$A,"622610*",'Décembre'!$E:$E)+SUMIF('Décembre'!$A:$A,"622700*",'Décembre'!$E:$E))</f>
        <v/>
      </c>
      <c r="N27" s="14">
        <f>SUM(B27:M27)</f>
        <v/>
      </c>
    </row>
    <row r="28" ht="16" customHeight="1">
      <c r="A28" s="9" t="inlineStr">
        <is>
          <t>Redevance BWH + SACEM</t>
        </is>
      </c>
      <c r="B28" s="10">
        <f>(SUMIF('Janvier'!$A:$A,"651100*",'Janvier'!$E:$E)+SUMIF('Janvier'!$A:$A,"651200*",'Janvier'!$E:$E))</f>
        <v/>
      </c>
      <c r="C28" s="10">
        <f>(SUMIF('Février'!$A:$A,"651100*",'Février'!$E:$E)+SUMIF('Février'!$A:$A,"651200*",'Février'!$E:$E))</f>
        <v/>
      </c>
      <c r="D28" s="10">
        <f>(SUMIF('Mars'!$A:$A,"651100*",'Mars'!$E:$E)+SUMIF('Mars'!$A:$A,"651200*",'Mars'!$E:$E))</f>
        <v/>
      </c>
      <c r="E28" s="10">
        <f>(SUMIF('Avril'!$A:$A,"651100*",'Avril'!$E:$E)+SUMIF('Avril'!$A:$A,"651200*",'Avril'!$E:$E))</f>
        <v/>
      </c>
      <c r="F28" s="10">
        <f>(SUMIF('Mai'!$A:$A,"651100*",'Mai'!$E:$E)+SUMIF('Mai'!$A:$A,"651200*",'Mai'!$E:$E))</f>
        <v/>
      </c>
      <c r="G28" s="10">
        <f>(SUMIF('Juin'!$A:$A,"651100*",'Juin'!$E:$E)+SUMIF('Juin'!$A:$A,"651200*",'Juin'!$E:$E))</f>
        <v/>
      </c>
      <c r="H28" s="10">
        <f>(SUMIF('Juillet'!$A:$A,"651100*",'Juillet'!$E:$E)+SUMIF('Juillet'!$A:$A,"651200*",'Juillet'!$E:$E))</f>
        <v/>
      </c>
      <c r="I28" s="10">
        <f>(SUMIF('Août'!$A:$A,"651100*",'Août'!$E:$E)+SUMIF('Août'!$A:$A,"651200*",'Août'!$E:$E))</f>
        <v/>
      </c>
      <c r="J28" s="10">
        <f>(SUMIF('Septembre'!$A:$A,"651100*",'Septembre'!$E:$E)+SUMIF('Septembre'!$A:$A,"651200*",'Septembre'!$E:$E))</f>
        <v/>
      </c>
      <c r="K28" s="10">
        <f>(SUMIF('Octobre'!$A:$A,"651100*",'Octobre'!$E:$E)+SUMIF('Octobre'!$A:$A,"651200*",'Octobre'!$E:$E))</f>
        <v/>
      </c>
      <c r="L28" s="10">
        <f>(SUMIF('Novembre'!$A:$A,"651100*",'Novembre'!$E:$E)+SUMIF('Novembre'!$A:$A,"651200*",'Novembre'!$E:$E))</f>
        <v/>
      </c>
      <c r="M28" s="10">
        <f>(SUMIF('Décembre'!$A:$A,"651100*",'Décembre'!$E:$E)+SUMIF('Décembre'!$A:$A,"651200*",'Décembre'!$E:$E))</f>
        <v/>
      </c>
      <c r="N28" s="11">
        <f>SUM(B28:M28)</f>
        <v/>
      </c>
    </row>
    <row r="29" ht="16" customHeight="1">
      <c r="A29" s="12" t="inlineStr">
        <is>
          <t>Impôts &amp; taxes</t>
        </is>
      </c>
      <c r="B29" s="13">
        <f>(SUMIF('Janvier'!$A:$A,"633300*",'Janvier'!$E:$E)+SUMIF('Janvier'!$A:$A,"633500*",'Janvier'!$E:$E)+SUMIF('Janvier'!$A:$A,"635110*",'Janvier'!$E:$E)+SUMIF('Janvier'!$A:$A,"635120*",'Janvier'!$E:$E)+SUMIF('Janvier'!$A:$A,"637800*",'Janvier'!$E:$E))</f>
        <v/>
      </c>
      <c r="C29" s="13">
        <f>(SUMIF('Février'!$A:$A,"633300*",'Février'!$E:$E)+SUMIF('Février'!$A:$A,"633500*",'Février'!$E:$E)+SUMIF('Février'!$A:$A,"635110*",'Février'!$E:$E)+SUMIF('Février'!$A:$A,"635120*",'Février'!$E:$E)+SUMIF('Février'!$A:$A,"637800*",'Février'!$E:$E))</f>
        <v/>
      </c>
      <c r="D29" s="13">
        <f>(SUMIF('Mars'!$A:$A,"633300*",'Mars'!$E:$E)+SUMIF('Mars'!$A:$A,"633500*",'Mars'!$E:$E)+SUMIF('Mars'!$A:$A,"635110*",'Mars'!$E:$E)+SUMIF('Mars'!$A:$A,"635120*",'Mars'!$E:$E)+SUMIF('Mars'!$A:$A,"637800*",'Mars'!$E:$E))</f>
        <v/>
      </c>
      <c r="E29" s="13">
        <f>(SUMIF('Avril'!$A:$A,"633300*",'Avril'!$E:$E)+SUMIF('Avril'!$A:$A,"633500*",'Avril'!$E:$E)+SUMIF('Avril'!$A:$A,"635110*",'Avril'!$E:$E)+SUMIF('Avril'!$A:$A,"635120*",'Avril'!$E:$E)+SUMIF('Avril'!$A:$A,"637800*",'Avril'!$E:$E))</f>
        <v/>
      </c>
      <c r="F29" s="13">
        <f>(SUMIF('Mai'!$A:$A,"633300*",'Mai'!$E:$E)+SUMIF('Mai'!$A:$A,"633500*",'Mai'!$E:$E)+SUMIF('Mai'!$A:$A,"635110*",'Mai'!$E:$E)+SUMIF('Mai'!$A:$A,"635120*",'Mai'!$E:$E)+SUMIF('Mai'!$A:$A,"637800*",'Mai'!$E:$E))</f>
        <v/>
      </c>
      <c r="G29" s="13">
        <f>(SUMIF('Juin'!$A:$A,"633300*",'Juin'!$E:$E)+SUMIF('Juin'!$A:$A,"633500*",'Juin'!$E:$E)+SUMIF('Juin'!$A:$A,"635110*",'Juin'!$E:$E)+SUMIF('Juin'!$A:$A,"635120*",'Juin'!$E:$E)+SUMIF('Juin'!$A:$A,"637800*",'Juin'!$E:$E))</f>
        <v/>
      </c>
      <c r="H29" s="13">
        <f>(SUMIF('Juillet'!$A:$A,"633300*",'Juillet'!$E:$E)+SUMIF('Juillet'!$A:$A,"633500*",'Juillet'!$E:$E)+SUMIF('Juillet'!$A:$A,"635110*",'Juillet'!$E:$E)+SUMIF('Juillet'!$A:$A,"635120*",'Juillet'!$E:$E)+SUMIF('Juillet'!$A:$A,"637800*",'Juillet'!$E:$E))</f>
        <v/>
      </c>
      <c r="I29" s="13">
        <f>(SUMIF('Août'!$A:$A,"633300*",'Août'!$E:$E)+SUMIF('Août'!$A:$A,"633500*",'Août'!$E:$E)+SUMIF('Août'!$A:$A,"635110*",'Août'!$E:$E)+SUMIF('Août'!$A:$A,"635120*",'Août'!$E:$E)+SUMIF('Août'!$A:$A,"637800*",'Août'!$E:$E))</f>
        <v/>
      </c>
      <c r="J29" s="13">
        <f>(SUMIF('Septembre'!$A:$A,"633300*",'Septembre'!$E:$E)+SUMIF('Septembre'!$A:$A,"633500*",'Septembre'!$E:$E)+SUMIF('Septembre'!$A:$A,"635110*",'Septembre'!$E:$E)+SUMIF('Septembre'!$A:$A,"635120*",'Septembre'!$E:$E)+SUMIF('Septembre'!$A:$A,"637800*",'Septembre'!$E:$E))</f>
        <v/>
      </c>
      <c r="K29" s="13">
        <f>(SUMIF('Octobre'!$A:$A,"633300*",'Octobre'!$E:$E)+SUMIF('Octobre'!$A:$A,"633500*",'Octobre'!$E:$E)+SUMIF('Octobre'!$A:$A,"635110*",'Octobre'!$E:$E)+SUMIF('Octobre'!$A:$A,"635120*",'Octobre'!$E:$E)+SUMIF('Octobre'!$A:$A,"637800*",'Octobre'!$E:$E))</f>
        <v/>
      </c>
      <c r="L29" s="13">
        <f>(SUMIF('Novembre'!$A:$A,"633300*",'Novembre'!$E:$E)+SUMIF('Novembre'!$A:$A,"633500*",'Novembre'!$E:$E)+SUMIF('Novembre'!$A:$A,"635110*",'Novembre'!$E:$E)+SUMIF('Novembre'!$A:$A,"635120*",'Novembre'!$E:$E)+SUMIF('Novembre'!$A:$A,"637800*",'Novembre'!$E:$E))</f>
        <v/>
      </c>
      <c r="M29" s="13">
        <f>(SUMIF('Décembre'!$A:$A,"633300*",'Décembre'!$E:$E)+SUMIF('Décembre'!$A:$A,"633500*",'Décembre'!$E:$E)+SUMIF('Décembre'!$A:$A,"635110*",'Décembre'!$E:$E)+SUMIF('Décembre'!$A:$A,"635120*",'Décembre'!$E:$E)+SUMIF('Décembre'!$A:$A,"637800*",'Décembre'!$E:$E))</f>
        <v/>
      </c>
      <c r="N29" s="14">
        <f>SUM(B29:M29)</f>
        <v/>
      </c>
    </row>
    <row r="30" ht="16" customHeight="1">
      <c r="A30" s="9" t="inlineStr">
        <is>
          <t>Frais divers</t>
        </is>
      </c>
      <c r="B30" s="10">
        <f>(SUMIF('Janvier'!$A:$A,"618500*",'Janvier'!$E:$E)+SUMIF('Janvier'!$A:$A,"621100*",'Janvier'!$E:$E)+SUMIF('Janvier'!$A:$A,"623000*",'Janvier'!$E:$E)+SUMIF('Janvier'!$A:$A,"623800*",'Janvier'!$E:$E)+SUMIF('Janvier'!$A:$A,"625100*",'Janvier'!$E:$E)+SUMIF('Janvier'!$A:$A,"625700*",'Janvier'!$E:$E)+SUMIF('Janvier'!$A:$A,"626000*",'Janvier'!$E:$E)+SUMIF('Janvier'!$A:$A,"626100*",'Janvier'!$E:$E)+SUMIF('Janvier'!$A:$A,"627000*",'Janvier'!$E:$E)+SUMIF('Janvier'!$A:$A,"627200*",'Janvier'!$E:$E)+SUMIF('Janvier'!$A:$A,"627600*",'Janvier'!$E:$E)+SUMIF('Janvier'!$A:$A,"627620*",'Janvier'!$E:$E)+SUMIF('Janvier'!$A:$A,"628100*",'Janvier'!$E:$E)+SUMIF('Janvier'!$A:$A,"628110*",'Janvier'!$E:$E))</f>
        <v/>
      </c>
      <c r="C30" s="10">
        <f>(SUMIF('Février'!$A:$A,"618500*",'Février'!$E:$E)+SUMIF('Février'!$A:$A,"621100*",'Février'!$E:$E)+SUMIF('Février'!$A:$A,"623000*",'Février'!$E:$E)+SUMIF('Février'!$A:$A,"623800*",'Février'!$E:$E)+SUMIF('Février'!$A:$A,"625100*",'Février'!$E:$E)+SUMIF('Février'!$A:$A,"625700*",'Février'!$E:$E)+SUMIF('Février'!$A:$A,"626000*",'Février'!$E:$E)+SUMIF('Février'!$A:$A,"626100*",'Février'!$E:$E)+SUMIF('Février'!$A:$A,"627000*",'Février'!$E:$E)+SUMIF('Février'!$A:$A,"627200*",'Février'!$E:$E)+SUMIF('Février'!$A:$A,"627600*",'Février'!$E:$E)+SUMIF('Février'!$A:$A,"627620*",'Février'!$E:$E)+SUMIF('Février'!$A:$A,"628100*",'Février'!$E:$E)+SUMIF('Février'!$A:$A,"628110*",'Février'!$E:$E))</f>
        <v/>
      </c>
      <c r="D30" s="10">
        <f>(SUMIF('Mars'!$A:$A,"618500*",'Mars'!$E:$E)+SUMIF('Mars'!$A:$A,"621100*",'Mars'!$E:$E)+SUMIF('Mars'!$A:$A,"623000*",'Mars'!$E:$E)+SUMIF('Mars'!$A:$A,"623800*",'Mars'!$E:$E)+SUMIF('Mars'!$A:$A,"625100*",'Mars'!$E:$E)+SUMIF('Mars'!$A:$A,"625700*",'Mars'!$E:$E)+SUMIF('Mars'!$A:$A,"626000*",'Mars'!$E:$E)+SUMIF('Mars'!$A:$A,"626100*",'Mars'!$E:$E)+SUMIF('Mars'!$A:$A,"627000*",'Mars'!$E:$E)+SUMIF('Mars'!$A:$A,"627200*",'Mars'!$E:$E)+SUMIF('Mars'!$A:$A,"627600*",'Mars'!$E:$E)+SUMIF('Mars'!$A:$A,"627620*",'Mars'!$E:$E)+SUMIF('Mars'!$A:$A,"628100*",'Mars'!$E:$E)+SUMIF('Mars'!$A:$A,"628110*",'Mars'!$E:$E))</f>
        <v/>
      </c>
      <c r="E30" s="10">
        <f>(SUMIF('Avril'!$A:$A,"618500*",'Avril'!$E:$E)+SUMIF('Avril'!$A:$A,"621100*",'Avril'!$E:$E)+SUMIF('Avril'!$A:$A,"623000*",'Avril'!$E:$E)+SUMIF('Avril'!$A:$A,"623800*",'Avril'!$E:$E)+SUMIF('Avril'!$A:$A,"625100*",'Avril'!$E:$E)+SUMIF('Avril'!$A:$A,"625700*",'Avril'!$E:$E)+SUMIF('Avril'!$A:$A,"626000*",'Avril'!$E:$E)+SUMIF('Avril'!$A:$A,"626100*",'Avril'!$E:$E)+SUMIF('Avril'!$A:$A,"627000*",'Avril'!$E:$E)+SUMIF('Avril'!$A:$A,"627200*",'Avril'!$E:$E)+SUMIF('Avril'!$A:$A,"627600*",'Avril'!$E:$E)+SUMIF('Avril'!$A:$A,"627620*",'Avril'!$E:$E)+SUMIF('Avril'!$A:$A,"628100*",'Avril'!$E:$E)+SUMIF('Avril'!$A:$A,"628110*",'Avril'!$E:$E))</f>
        <v/>
      </c>
      <c r="F30" s="10">
        <f>(SUMIF('Mai'!$A:$A,"618500*",'Mai'!$E:$E)+SUMIF('Mai'!$A:$A,"621100*",'Mai'!$E:$E)+SUMIF('Mai'!$A:$A,"623000*",'Mai'!$E:$E)+SUMIF('Mai'!$A:$A,"623800*",'Mai'!$E:$E)+SUMIF('Mai'!$A:$A,"625100*",'Mai'!$E:$E)+SUMIF('Mai'!$A:$A,"625700*",'Mai'!$E:$E)+SUMIF('Mai'!$A:$A,"626000*",'Mai'!$E:$E)+SUMIF('Mai'!$A:$A,"626100*",'Mai'!$E:$E)+SUMIF('Mai'!$A:$A,"627000*",'Mai'!$E:$E)+SUMIF('Mai'!$A:$A,"627200*",'Mai'!$E:$E)+SUMIF('Mai'!$A:$A,"627600*",'Mai'!$E:$E)+SUMIF('Mai'!$A:$A,"627620*",'Mai'!$E:$E)+SUMIF('Mai'!$A:$A,"628100*",'Mai'!$E:$E)+SUMIF('Mai'!$A:$A,"628110*",'Mai'!$E:$E))</f>
        <v/>
      </c>
      <c r="G30" s="10">
        <f>(SUMIF('Juin'!$A:$A,"618500*",'Juin'!$E:$E)+SUMIF('Juin'!$A:$A,"621100*",'Juin'!$E:$E)+SUMIF('Juin'!$A:$A,"623000*",'Juin'!$E:$E)+SUMIF('Juin'!$A:$A,"623800*",'Juin'!$E:$E)+SUMIF('Juin'!$A:$A,"625100*",'Juin'!$E:$E)+SUMIF('Juin'!$A:$A,"625700*",'Juin'!$E:$E)+SUMIF('Juin'!$A:$A,"626000*",'Juin'!$E:$E)+SUMIF('Juin'!$A:$A,"626100*",'Juin'!$E:$E)+SUMIF('Juin'!$A:$A,"627000*",'Juin'!$E:$E)+SUMIF('Juin'!$A:$A,"627200*",'Juin'!$E:$E)+SUMIF('Juin'!$A:$A,"627600*",'Juin'!$E:$E)+SUMIF('Juin'!$A:$A,"627620*",'Juin'!$E:$E)+SUMIF('Juin'!$A:$A,"628100*",'Juin'!$E:$E)+SUMIF('Juin'!$A:$A,"628110*",'Juin'!$E:$E))</f>
        <v/>
      </c>
      <c r="H30" s="10">
        <f>(SUMIF('Juillet'!$A:$A,"618500*",'Juillet'!$E:$E)+SUMIF('Juillet'!$A:$A,"621100*",'Juillet'!$E:$E)+SUMIF('Juillet'!$A:$A,"623000*",'Juillet'!$E:$E)+SUMIF('Juillet'!$A:$A,"623800*",'Juillet'!$E:$E)+SUMIF('Juillet'!$A:$A,"625100*",'Juillet'!$E:$E)+SUMIF('Juillet'!$A:$A,"625700*",'Juillet'!$E:$E)+SUMIF('Juillet'!$A:$A,"626000*",'Juillet'!$E:$E)+SUMIF('Juillet'!$A:$A,"626100*",'Juillet'!$E:$E)+SUMIF('Juillet'!$A:$A,"627000*",'Juillet'!$E:$E)+SUMIF('Juillet'!$A:$A,"627200*",'Juillet'!$E:$E)+SUMIF('Juillet'!$A:$A,"627600*",'Juillet'!$E:$E)+SUMIF('Juillet'!$A:$A,"627620*",'Juillet'!$E:$E)+SUMIF('Juillet'!$A:$A,"628100*",'Juillet'!$E:$E)+SUMIF('Juillet'!$A:$A,"628110*",'Juillet'!$E:$E))</f>
        <v/>
      </c>
      <c r="I30" s="10">
        <f>(SUMIF('Août'!$A:$A,"618500*",'Août'!$E:$E)+SUMIF('Août'!$A:$A,"621100*",'Août'!$E:$E)+SUMIF('Août'!$A:$A,"623000*",'Août'!$E:$E)+SUMIF('Août'!$A:$A,"623800*",'Août'!$E:$E)+SUMIF('Août'!$A:$A,"625100*",'Août'!$E:$E)+SUMIF('Août'!$A:$A,"625700*",'Août'!$E:$E)+SUMIF('Août'!$A:$A,"626000*",'Août'!$E:$E)+SUMIF('Août'!$A:$A,"626100*",'Août'!$E:$E)+SUMIF('Août'!$A:$A,"627000*",'Août'!$E:$E)+SUMIF('Août'!$A:$A,"627200*",'Août'!$E:$E)+SUMIF('Août'!$A:$A,"627600*",'Août'!$E:$E)+SUMIF('Août'!$A:$A,"627620*",'Août'!$E:$E)+SUMIF('Août'!$A:$A,"628100*",'Août'!$E:$E)+SUMIF('Août'!$A:$A,"628110*",'Août'!$E:$E))</f>
        <v/>
      </c>
      <c r="J30" s="10">
        <f>(SUMIF('Septembre'!$A:$A,"618500*",'Septembre'!$E:$E)+SUMIF('Septembre'!$A:$A,"621100*",'Septembre'!$E:$E)+SUMIF('Septembre'!$A:$A,"623000*",'Septembre'!$E:$E)+SUMIF('Septembre'!$A:$A,"623800*",'Septembre'!$E:$E)+SUMIF('Septembre'!$A:$A,"625100*",'Septembre'!$E:$E)+SUMIF('Septembre'!$A:$A,"625700*",'Septembre'!$E:$E)+SUMIF('Septembre'!$A:$A,"626000*",'Septembre'!$E:$E)+SUMIF('Septembre'!$A:$A,"626100*",'Septembre'!$E:$E)+SUMIF('Septembre'!$A:$A,"627000*",'Septembre'!$E:$E)+SUMIF('Septembre'!$A:$A,"627200*",'Septembre'!$E:$E)+SUMIF('Septembre'!$A:$A,"627600*",'Septembre'!$E:$E)+SUMIF('Septembre'!$A:$A,"627620*",'Septembre'!$E:$E)+SUMIF('Septembre'!$A:$A,"628100*",'Septembre'!$E:$E)+SUMIF('Septembre'!$A:$A,"628110*",'Septembre'!$E:$E))</f>
        <v/>
      </c>
      <c r="K30" s="10">
        <f>(SUMIF('Octobre'!$A:$A,"618500*",'Octobre'!$E:$E)+SUMIF('Octobre'!$A:$A,"621100*",'Octobre'!$E:$E)+SUMIF('Octobre'!$A:$A,"623000*",'Octobre'!$E:$E)+SUMIF('Octobre'!$A:$A,"623800*",'Octobre'!$E:$E)+SUMIF('Octobre'!$A:$A,"625100*",'Octobre'!$E:$E)+SUMIF('Octobre'!$A:$A,"625700*",'Octobre'!$E:$E)+SUMIF('Octobre'!$A:$A,"626000*",'Octobre'!$E:$E)+SUMIF('Octobre'!$A:$A,"626100*",'Octobre'!$E:$E)+SUMIF('Octobre'!$A:$A,"627000*",'Octobre'!$E:$E)+SUMIF('Octobre'!$A:$A,"627200*",'Octobre'!$E:$E)+SUMIF('Octobre'!$A:$A,"627600*",'Octobre'!$E:$E)+SUMIF('Octobre'!$A:$A,"627620*",'Octobre'!$E:$E)+SUMIF('Octobre'!$A:$A,"628100*",'Octobre'!$E:$E)+SUMIF('Octobre'!$A:$A,"628110*",'Octobre'!$E:$E))</f>
        <v/>
      </c>
      <c r="L30" s="10">
        <f>(SUMIF('Novembre'!$A:$A,"618500*",'Novembre'!$E:$E)+SUMIF('Novembre'!$A:$A,"621100*",'Novembre'!$E:$E)+SUMIF('Novembre'!$A:$A,"623000*",'Novembre'!$E:$E)+SUMIF('Novembre'!$A:$A,"623800*",'Novembre'!$E:$E)+SUMIF('Novembre'!$A:$A,"625100*",'Novembre'!$E:$E)+SUMIF('Novembre'!$A:$A,"625700*",'Novembre'!$E:$E)+SUMIF('Novembre'!$A:$A,"626000*",'Novembre'!$E:$E)+SUMIF('Novembre'!$A:$A,"626100*",'Novembre'!$E:$E)+SUMIF('Novembre'!$A:$A,"627000*",'Novembre'!$E:$E)+SUMIF('Novembre'!$A:$A,"627200*",'Novembre'!$E:$E)+SUMIF('Novembre'!$A:$A,"627600*",'Novembre'!$E:$E)+SUMIF('Novembre'!$A:$A,"627620*",'Novembre'!$E:$E)+SUMIF('Novembre'!$A:$A,"628100*",'Novembre'!$E:$E)+SUMIF('Novembre'!$A:$A,"628110*",'Novembre'!$E:$E))</f>
        <v/>
      </c>
      <c r="M30" s="10">
        <f>(SUMIF('Décembre'!$A:$A,"618500*",'Décembre'!$E:$E)+SUMIF('Décembre'!$A:$A,"621100*",'Décembre'!$E:$E)+SUMIF('Décembre'!$A:$A,"623000*",'Décembre'!$E:$E)+SUMIF('Décembre'!$A:$A,"623800*",'Décembre'!$E:$E)+SUMIF('Décembre'!$A:$A,"625100*",'Décembre'!$E:$E)+SUMIF('Décembre'!$A:$A,"625700*",'Décembre'!$E:$E)+SUMIF('Décembre'!$A:$A,"626000*",'Décembre'!$E:$E)+SUMIF('Décembre'!$A:$A,"626100*",'Décembre'!$E:$E)+SUMIF('Décembre'!$A:$A,"627000*",'Décembre'!$E:$E)+SUMIF('Décembre'!$A:$A,"627200*",'Décembre'!$E:$E)+SUMIF('Décembre'!$A:$A,"627600*",'Décembre'!$E:$E)+SUMIF('Décembre'!$A:$A,"627620*",'Décembre'!$E:$E)+SUMIF('Décembre'!$A:$A,"628100*",'Décembre'!$E:$E)+SUMIF('Décembre'!$A:$A,"628110*",'Décembre'!$E:$E))</f>
        <v/>
      </c>
      <c r="N30" s="11">
        <f>SUM(B30:M30)</f>
        <v/>
      </c>
    </row>
    <row r="31" ht="16" customHeight="1">
      <c r="A31" s="17" t="inlineStr">
        <is>
          <t>SOUS-TOTAL CHARGES EXTERNES</t>
        </is>
      </c>
      <c r="B31" s="18">
        <f>SUM(B18:B30)</f>
        <v/>
      </c>
      <c r="C31" s="18">
        <f>SUM(C18:C30)</f>
        <v/>
      </c>
      <c r="D31" s="18">
        <f>SUM(D18:D30)</f>
        <v/>
      </c>
      <c r="E31" s="18">
        <f>SUM(E18:E30)</f>
        <v/>
      </c>
      <c r="F31" s="18">
        <f>SUM(F18:F30)</f>
        <v/>
      </c>
      <c r="G31" s="18">
        <f>SUM(G18:G30)</f>
        <v/>
      </c>
      <c r="H31" s="18">
        <f>SUM(H18:H30)</f>
        <v/>
      </c>
      <c r="I31" s="18">
        <f>SUM(I18:I30)</f>
        <v/>
      </c>
      <c r="J31" s="18">
        <f>SUM(J18:J30)</f>
        <v/>
      </c>
      <c r="K31" s="18">
        <f>SUM(K18:K30)</f>
        <v/>
      </c>
      <c r="L31" s="18">
        <f>SUM(L18:L30)</f>
        <v/>
      </c>
      <c r="M31" s="18">
        <f>SUM(M18:M30)</f>
        <v/>
      </c>
      <c r="N31" s="18">
        <f>SUM(B31:M31)</f>
        <v/>
      </c>
    </row>
    <row r="32" ht="5" customHeight="1"/>
    <row r="33" ht="16" customHeight="1">
      <c r="A33" s="6" t="inlineStr">
        <is>
          <t>CHARGES DE PERSONNEL</t>
        </is>
      </c>
    </row>
    <row r="34" ht="16" customHeight="1">
      <c r="A34" s="9" t="inlineStr">
        <is>
          <t>Salaires &amp; Primes</t>
        </is>
      </c>
      <c r="B34" s="10">
        <f>(SUMIF('Janvier'!$A:$A,"641100*",'Janvier'!$E:$E)+SUMIF('Janvier'!$A:$A,"641200*",'Janvier'!$E:$E)+SUMIF('Janvier'!$A:$A,"641430*",'Janvier'!$E:$E))</f>
        <v/>
      </c>
      <c r="C34" s="10">
        <f>(SUMIF('Février'!$A:$A,"641100*",'Février'!$E:$E)+SUMIF('Février'!$A:$A,"641200*",'Février'!$E:$E)+SUMIF('Février'!$A:$A,"641430*",'Février'!$E:$E))</f>
        <v/>
      </c>
      <c r="D34" s="10">
        <f>(SUMIF('Mars'!$A:$A,"641100*",'Mars'!$E:$E)+SUMIF('Mars'!$A:$A,"641200*",'Mars'!$E:$E)+SUMIF('Mars'!$A:$A,"641430*",'Mars'!$E:$E))</f>
        <v/>
      </c>
      <c r="E34" s="10">
        <f>(SUMIF('Avril'!$A:$A,"641100*",'Avril'!$E:$E)+SUMIF('Avril'!$A:$A,"641200*",'Avril'!$E:$E)+SUMIF('Avril'!$A:$A,"641430*",'Avril'!$E:$E))</f>
        <v/>
      </c>
      <c r="F34" s="10">
        <f>(SUMIF('Mai'!$A:$A,"641100*",'Mai'!$E:$E)+SUMIF('Mai'!$A:$A,"641200*",'Mai'!$E:$E)+SUMIF('Mai'!$A:$A,"641430*",'Mai'!$E:$E))</f>
        <v/>
      </c>
      <c r="G34" s="10">
        <f>(SUMIF('Juin'!$A:$A,"641100*",'Juin'!$E:$E)+SUMIF('Juin'!$A:$A,"641200*",'Juin'!$E:$E)+SUMIF('Juin'!$A:$A,"641430*",'Juin'!$E:$E))</f>
        <v/>
      </c>
      <c r="H34" s="10">
        <f>(SUMIF('Juillet'!$A:$A,"641100*",'Juillet'!$E:$E)+SUMIF('Juillet'!$A:$A,"641200*",'Juillet'!$E:$E)+SUMIF('Juillet'!$A:$A,"641430*",'Juillet'!$E:$E))</f>
        <v/>
      </c>
      <c r="I34" s="10">
        <f>(SUMIF('Août'!$A:$A,"641100*",'Août'!$E:$E)+SUMIF('Août'!$A:$A,"641200*",'Août'!$E:$E)+SUMIF('Août'!$A:$A,"641430*",'Août'!$E:$E))</f>
        <v/>
      </c>
      <c r="J34" s="10">
        <f>(SUMIF('Septembre'!$A:$A,"641100*",'Septembre'!$E:$E)+SUMIF('Septembre'!$A:$A,"641200*",'Septembre'!$E:$E)+SUMIF('Septembre'!$A:$A,"641430*",'Septembre'!$E:$E))</f>
        <v/>
      </c>
      <c r="K34" s="10">
        <f>(SUMIF('Octobre'!$A:$A,"641100*",'Octobre'!$E:$E)+SUMIF('Octobre'!$A:$A,"641200*",'Octobre'!$E:$E)+SUMIF('Octobre'!$A:$A,"641430*",'Octobre'!$E:$E))</f>
        <v/>
      </c>
      <c r="L34" s="10">
        <f>(SUMIF('Novembre'!$A:$A,"641100*",'Novembre'!$E:$E)+SUMIF('Novembre'!$A:$A,"641200*",'Novembre'!$E:$E)+SUMIF('Novembre'!$A:$A,"641430*",'Novembre'!$E:$E))</f>
        <v/>
      </c>
      <c r="M34" s="10">
        <f>(SUMIF('Décembre'!$A:$A,"641100*",'Décembre'!$E:$E)+SUMIF('Décembre'!$A:$A,"641200*",'Décembre'!$E:$E)+SUMIF('Décembre'!$A:$A,"641430*",'Décembre'!$E:$E))</f>
        <v/>
      </c>
      <c r="N34" s="11">
        <f>SUM(B34:M34)</f>
        <v/>
      </c>
    </row>
    <row r="35" ht="16" customHeight="1">
      <c r="A35" s="12" t="inlineStr">
        <is>
          <t>Charges sociales (URSSAF+)</t>
        </is>
      </c>
      <c r="B35" s="13">
        <f>(SUMIF('Janvier'!$A:$A,"645100*",'Janvier'!$E:$E)+SUMIF('Janvier'!$A:$A,"645300*",'Janvier'!$E:$E)+SUMIF('Janvier'!$A:$A,"645320*",'Janvier'!$E:$E)+SUMIF('Janvier'!$A:$A,"645800*",'Janvier'!$E:$E)+SUMIF('Janvier'!$A:$A,"647500*",'Janvier'!$E:$E)+SUMIF('Janvier'!$A:$A,"649000*",'Janvier'!$E:$E))</f>
        <v/>
      </c>
      <c r="C35" s="13">
        <f>(SUMIF('Février'!$A:$A,"645100*",'Février'!$E:$E)+SUMIF('Février'!$A:$A,"645300*",'Février'!$E:$E)+SUMIF('Février'!$A:$A,"645320*",'Février'!$E:$E)+SUMIF('Février'!$A:$A,"645800*",'Février'!$E:$E)+SUMIF('Février'!$A:$A,"647500*",'Février'!$E:$E)+SUMIF('Février'!$A:$A,"649000*",'Février'!$E:$E))</f>
        <v/>
      </c>
      <c r="D35" s="13">
        <f>(SUMIF('Mars'!$A:$A,"645100*",'Mars'!$E:$E)+SUMIF('Mars'!$A:$A,"645300*",'Mars'!$E:$E)+SUMIF('Mars'!$A:$A,"645320*",'Mars'!$E:$E)+SUMIF('Mars'!$A:$A,"645800*",'Mars'!$E:$E)+SUMIF('Mars'!$A:$A,"647500*",'Mars'!$E:$E)+SUMIF('Mars'!$A:$A,"649000*",'Mars'!$E:$E))</f>
        <v/>
      </c>
      <c r="E35" s="13">
        <f>(SUMIF('Avril'!$A:$A,"645100*",'Avril'!$E:$E)+SUMIF('Avril'!$A:$A,"645300*",'Avril'!$E:$E)+SUMIF('Avril'!$A:$A,"645320*",'Avril'!$E:$E)+SUMIF('Avril'!$A:$A,"645800*",'Avril'!$E:$E)+SUMIF('Avril'!$A:$A,"647500*",'Avril'!$E:$E)+SUMIF('Avril'!$A:$A,"649000*",'Avril'!$E:$E))</f>
        <v/>
      </c>
      <c r="F35" s="13">
        <f>(SUMIF('Mai'!$A:$A,"645100*",'Mai'!$E:$E)+SUMIF('Mai'!$A:$A,"645300*",'Mai'!$E:$E)+SUMIF('Mai'!$A:$A,"645320*",'Mai'!$E:$E)+SUMIF('Mai'!$A:$A,"645800*",'Mai'!$E:$E)+SUMIF('Mai'!$A:$A,"647500*",'Mai'!$E:$E)+SUMIF('Mai'!$A:$A,"649000*",'Mai'!$E:$E))</f>
        <v/>
      </c>
      <c r="G35" s="13">
        <f>(SUMIF('Juin'!$A:$A,"645100*",'Juin'!$E:$E)+SUMIF('Juin'!$A:$A,"645300*",'Juin'!$E:$E)+SUMIF('Juin'!$A:$A,"645320*",'Juin'!$E:$E)+SUMIF('Juin'!$A:$A,"645800*",'Juin'!$E:$E)+SUMIF('Juin'!$A:$A,"647500*",'Juin'!$E:$E)+SUMIF('Juin'!$A:$A,"649000*",'Juin'!$E:$E))</f>
        <v/>
      </c>
      <c r="H35" s="13">
        <f>(SUMIF('Juillet'!$A:$A,"645100*",'Juillet'!$E:$E)+SUMIF('Juillet'!$A:$A,"645300*",'Juillet'!$E:$E)+SUMIF('Juillet'!$A:$A,"645320*",'Juillet'!$E:$E)+SUMIF('Juillet'!$A:$A,"645800*",'Juillet'!$E:$E)+SUMIF('Juillet'!$A:$A,"647500*",'Juillet'!$E:$E)+SUMIF('Juillet'!$A:$A,"649000*",'Juillet'!$E:$E))</f>
        <v/>
      </c>
      <c r="I35" s="13">
        <f>(SUMIF('Août'!$A:$A,"645100*",'Août'!$E:$E)+SUMIF('Août'!$A:$A,"645300*",'Août'!$E:$E)+SUMIF('Août'!$A:$A,"645320*",'Août'!$E:$E)+SUMIF('Août'!$A:$A,"645800*",'Août'!$E:$E)+SUMIF('Août'!$A:$A,"647500*",'Août'!$E:$E)+SUMIF('Août'!$A:$A,"649000*",'Août'!$E:$E))</f>
        <v/>
      </c>
      <c r="J35" s="13">
        <f>(SUMIF('Septembre'!$A:$A,"645100*",'Septembre'!$E:$E)+SUMIF('Septembre'!$A:$A,"645300*",'Septembre'!$E:$E)+SUMIF('Septembre'!$A:$A,"645320*",'Septembre'!$E:$E)+SUMIF('Septembre'!$A:$A,"645800*",'Septembre'!$E:$E)+SUMIF('Septembre'!$A:$A,"647500*",'Septembre'!$E:$E)+SUMIF('Septembre'!$A:$A,"649000*",'Septembre'!$E:$E))</f>
        <v/>
      </c>
      <c r="K35" s="13">
        <f>(SUMIF('Octobre'!$A:$A,"645100*",'Octobre'!$E:$E)+SUMIF('Octobre'!$A:$A,"645300*",'Octobre'!$E:$E)+SUMIF('Octobre'!$A:$A,"645320*",'Octobre'!$E:$E)+SUMIF('Octobre'!$A:$A,"645800*",'Octobre'!$E:$E)+SUMIF('Octobre'!$A:$A,"647500*",'Octobre'!$E:$E)+SUMIF('Octobre'!$A:$A,"649000*",'Octobre'!$E:$E))</f>
        <v/>
      </c>
      <c r="L35" s="13">
        <f>(SUMIF('Novembre'!$A:$A,"645100*",'Novembre'!$E:$E)+SUMIF('Novembre'!$A:$A,"645300*",'Novembre'!$E:$E)+SUMIF('Novembre'!$A:$A,"645320*",'Novembre'!$E:$E)+SUMIF('Novembre'!$A:$A,"645800*",'Novembre'!$E:$E)+SUMIF('Novembre'!$A:$A,"647500*",'Novembre'!$E:$E)+SUMIF('Novembre'!$A:$A,"649000*",'Novembre'!$E:$E))</f>
        <v/>
      </c>
      <c r="M35" s="13">
        <f>(SUMIF('Décembre'!$A:$A,"645100*",'Décembre'!$E:$E)+SUMIF('Décembre'!$A:$A,"645300*",'Décembre'!$E:$E)+SUMIF('Décembre'!$A:$A,"645320*",'Décembre'!$E:$E)+SUMIF('Décembre'!$A:$A,"645800*",'Décembre'!$E:$E)+SUMIF('Décembre'!$A:$A,"647500*",'Décembre'!$E:$E)+SUMIF('Décembre'!$A:$A,"649000*",'Décembre'!$E:$E))</f>
        <v/>
      </c>
      <c r="N35" s="14">
        <f>SUM(B35:M35)</f>
        <v/>
      </c>
    </row>
    <row r="36" ht="16" customHeight="1">
      <c r="A36" s="17" t="inlineStr">
        <is>
          <t>SOUS-TOTAL CHARGES PERSONNEL</t>
        </is>
      </c>
      <c r="B36" s="18">
        <f>SUM(B34:B35)</f>
        <v/>
      </c>
      <c r="C36" s="18">
        <f>SUM(C34:C35)</f>
        <v/>
      </c>
      <c r="D36" s="18">
        <f>SUM(D34:D35)</f>
        <v/>
      </c>
      <c r="E36" s="18">
        <f>SUM(E34:E35)</f>
        <v/>
      </c>
      <c r="F36" s="18">
        <f>SUM(F34:F35)</f>
        <v/>
      </c>
      <c r="G36" s="18">
        <f>SUM(G34:G35)</f>
        <v/>
      </c>
      <c r="H36" s="18">
        <f>SUM(H34:H35)</f>
        <v/>
      </c>
      <c r="I36" s="18">
        <f>SUM(I34:I35)</f>
        <v/>
      </c>
      <c r="J36" s="18">
        <f>SUM(J34:J35)</f>
        <v/>
      </c>
      <c r="K36" s="18">
        <f>SUM(K34:K35)</f>
        <v/>
      </c>
      <c r="L36" s="18">
        <f>SUM(L34:L35)</f>
        <v/>
      </c>
      <c r="M36" s="18">
        <f>SUM(M34:M35)</f>
        <v/>
      </c>
      <c r="N36" s="18">
        <f>SUM(B36:M36)</f>
        <v/>
      </c>
    </row>
    <row r="37" ht="5" customHeight="1"/>
    <row r="38" ht="16" customHeight="1">
      <c r="A38" s="9" t="inlineStr">
        <is>
          <t>Intérêts &amp; Charges financières</t>
        </is>
      </c>
      <c r="B38" s="10">
        <f>(SUMIF('Janvier'!$A:$A,"661500*",'Janvier'!$E:$E)+SUMIF('Janvier'!$A:$A,"654000*",'Janvier'!$E:$E)+SUMIF('Janvier'!$A:$A,"658000*",'Janvier'!$E:$E)+SUMIF('Janvier'!$A:$A,"658100*",'Janvier'!$E:$E))</f>
        <v/>
      </c>
      <c r="C38" s="10">
        <f>(SUMIF('Février'!$A:$A,"661500*",'Février'!$E:$E)+SUMIF('Février'!$A:$A,"654000*",'Février'!$E:$E)+SUMIF('Février'!$A:$A,"658000*",'Février'!$E:$E)+SUMIF('Février'!$A:$A,"658100*",'Février'!$E:$E))</f>
        <v/>
      </c>
      <c r="D38" s="10">
        <f>(SUMIF('Mars'!$A:$A,"661500*",'Mars'!$E:$E)+SUMIF('Mars'!$A:$A,"654000*",'Mars'!$E:$E)+SUMIF('Mars'!$A:$A,"658000*",'Mars'!$E:$E)+SUMIF('Mars'!$A:$A,"658100*",'Mars'!$E:$E))</f>
        <v/>
      </c>
      <c r="E38" s="10">
        <f>(SUMIF('Avril'!$A:$A,"661500*",'Avril'!$E:$E)+SUMIF('Avril'!$A:$A,"654000*",'Avril'!$E:$E)+SUMIF('Avril'!$A:$A,"658000*",'Avril'!$E:$E)+SUMIF('Avril'!$A:$A,"658100*",'Avril'!$E:$E))</f>
        <v/>
      </c>
      <c r="F38" s="10">
        <f>(SUMIF('Mai'!$A:$A,"661500*",'Mai'!$E:$E)+SUMIF('Mai'!$A:$A,"654000*",'Mai'!$E:$E)+SUMIF('Mai'!$A:$A,"658000*",'Mai'!$E:$E)+SUMIF('Mai'!$A:$A,"658100*",'Mai'!$E:$E))</f>
        <v/>
      </c>
      <c r="G38" s="10">
        <f>(SUMIF('Juin'!$A:$A,"661500*",'Juin'!$E:$E)+SUMIF('Juin'!$A:$A,"654000*",'Juin'!$E:$E)+SUMIF('Juin'!$A:$A,"658000*",'Juin'!$E:$E)+SUMIF('Juin'!$A:$A,"658100*",'Juin'!$E:$E))</f>
        <v/>
      </c>
      <c r="H38" s="10">
        <f>(SUMIF('Juillet'!$A:$A,"661500*",'Juillet'!$E:$E)+SUMIF('Juillet'!$A:$A,"654000*",'Juillet'!$E:$E)+SUMIF('Juillet'!$A:$A,"658000*",'Juillet'!$E:$E)+SUMIF('Juillet'!$A:$A,"658100*",'Juillet'!$E:$E))</f>
        <v/>
      </c>
      <c r="I38" s="10">
        <f>(SUMIF('Août'!$A:$A,"661500*",'Août'!$E:$E)+SUMIF('Août'!$A:$A,"654000*",'Août'!$E:$E)+SUMIF('Août'!$A:$A,"658000*",'Août'!$E:$E)+SUMIF('Août'!$A:$A,"658100*",'Août'!$E:$E))</f>
        <v/>
      </c>
      <c r="J38" s="10">
        <f>(SUMIF('Septembre'!$A:$A,"661500*",'Septembre'!$E:$E)+SUMIF('Septembre'!$A:$A,"654000*",'Septembre'!$E:$E)+SUMIF('Septembre'!$A:$A,"658000*",'Septembre'!$E:$E)+SUMIF('Septembre'!$A:$A,"658100*",'Septembre'!$E:$E))</f>
        <v/>
      </c>
      <c r="K38" s="10">
        <f>(SUMIF('Octobre'!$A:$A,"661500*",'Octobre'!$E:$E)+SUMIF('Octobre'!$A:$A,"654000*",'Octobre'!$E:$E)+SUMIF('Octobre'!$A:$A,"658000*",'Octobre'!$E:$E)+SUMIF('Octobre'!$A:$A,"658100*",'Octobre'!$E:$E))</f>
        <v/>
      </c>
      <c r="L38" s="10">
        <f>(SUMIF('Novembre'!$A:$A,"661500*",'Novembre'!$E:$E)+SUMIF('Novembre'!$A:$A,"654000*",'Novembre'!$E:$E)+SUMIF('Novembre'!$A:$A,"658000*",'Novembre'!$E:$E)+SUMIF('Novembre'!$A:$A,"658100*",'Novembre'!$E:$E))</f>
        <v/>
      </c>
      <c r="M38" s="10">
        <f>(SUMIF('Décembre'!$A:$A,"661500*",'Décembre'!$E:$E)+SUMIF('Décembre'!$A:$A,"654000*",'Décembre'!$E:$E)+SUMIF('Décembre'!$A:$A,"658000*",'Décembre'!$E:$E)+SUMIF('Décembre'!$A:$A,"658100*",'Décembre'!$E:$E))</f>
        <v/>
      </c>
      <c r="N38" s="11">
        <f>SUM(B38:M38)</f>
        <v/>
      </c>
    </row>
    <row r="39" ht="5" customHeight="1"/>
    <row r="40" ht="16" customHeight="1">
      <c r="A40" s="19" t="inlineStr">
        <is>
          <t>TOTAL CHARGES</t>
        </is>
      </c>
      <c r="B40" s="20">
        <f>B31+B36+B38</f>
        <v/>
      </c>
      <c r="C40" s="20">
        <f>C31+C36+C38</f>
        <v/>
      </c>
      <c r="D40" s="20">
        <f>D31+D36+D38</f>
        <v/>
      </c>
      <c r="E40" s="20">
        <f>E31+E36+E38</f>
        <v/>
      </c>
      <c r="F40" s="20">
        <f>F31+F36+F38</f>
        <v/>
      </c>
      <c r="G40" s="20">
        <f>G31+G36+G38</f>
        <v/>
      </c>
      <c r="H40" s="20">
        <f>H31+H36+H38</f>
        <v/>
      </c>
      <c r="I40" s="20">
        <f>I31+I36+I38</f>
        <v/>
      </c>
      <c r="J40" s="20">
        <f>J31+J36+J38</f>
        <v/>
      </c>
      <c r="K40" s="20">
        <f>K31+K36+K38</f>
        <v/>
      </c>
      <c r="L40" s="20">
        <f>L31+L36+L38</f>
        <v/>
      </c>
      <c r="M40" s="20">
        <f>M31+M36+M38</f>
        <v/>
      </c>
      <c r="N40" s="20">
        <f>SUM(B40:M40)</f>
        <v/>
      </c>
    </row>
    <row r="41" ht="5" customHeight="1"/>
    <row r="42" ht="16" customHeight="1">
      <c r="A42" s="21" t="inlineStr">
        <is>
          <t>EBE (Excédent Brut d'Exploitation)</t>
        </is>
      </c>
      <c r="B42" s="22">
        <f>B15-B40</f>
        <v/>
      </c>
      <c r="C42" s="22">
        <f>C15-C40</f>
        <v/>
      </c>
      <c r="D42" s="22">
        <f>D15-D40</f>
        <v/>
      </c>
      <c r="E42" s="22">
        <f>E15-E40</f>
        <v/>
      </c>
      <c r="F42" s="22">
        <f>F15-F40</f>
        <v/>
      </c>
      <c r="G42" s="22">
        <f>G15-G40</f>
        <v/>
      </c>
      <c r="H42" s="22">
        <f>H15-H40</f>
        <v/>
      </c>
      <c r="I42" s="22">
        <f>I15-I40</f>
        <v/>
      </c>
      <c r="J42" s="22">
        <f>J15-J40</f>
        <v/>
      </c>
      <c r="K42" s="22">
        <f>K15-K40</f>
        <v/>
      </c>
      <c r="L42" s="22">
        <f>L15-L40</f>
        <v/>
      </c>
      <c r="M42" s="22">
        <f>M15-M40</f>
        <v/>
      </c>
      <c r="N42" s="22">
        <f>SUM(B42:M42)</f>
        <v/>
      </c>
    </row>
    <row r="43" ht="16" customHeight="1">
      <c r="A43" s="23" t="inlineStr">
        <is>
          <t>% EBE / CA</t>
        </is>
      </c>
      <c r="B43" s="24">
        <f>IF(B15&lt;&gt;0,B42/B15,"")</f>
        <v/>
      </c>
      <c r="C43" s="24">
        <f>IF(C15&lt;&gt;0,C42/C15,"")</f>
        <v/>
      </c>
      <c r="D43" s="24">
        <f>IF(D15&lt;&gt;0,D42/D15,"")</f>
        <v/>
      </c>
      <c r="E43" s="24">
        <f>IF(E15&lt;&gt;0,E42/E15,"")</f>
        <v/>
      </c>
      <c r="F43" s="24">
        <f>IF(F15&lt;&gt;0,F42/F15,"")</f>
        <v/>
      </c>
      <c r="G43" s="24">
        <f>IF(G15&lt;&gt;0,G42/G15,"")</f>
        <v/>
      </c>
      <c r="H43" s="24">
        <f>IF(H15&lt;&gt;0,H42/H15,"")</f>
        <v/>
      </c>
      <c r="I43" s="24">
        <f>IF(I15&lt;&gt;0,I42/I15,"")</f>
        <v/>
      </c>
      <c r="J43" s="24">
        <f>IF(J15&lt;&gt;0,J42/J15,"")</f>
        <v/>
      </c>
      <c r="K43" s="24">
        <f>IF(K15&lt;&gt;0,K42/K15,"")</f>
        <v/>
      </c>
      <c r="L43" s="24">
        <f>IF(L15&lt;&gt;0,L42/L15,"")</f>
        <v/>
      </c>
      <c r="M43" s="24">
        <f>IF(M15&lt;&gt;0,M42/M15,"")</f>
        <v/>
      </c>
      <c r="N43" s="24">
        <f>IF(N15&lt;&gt;0,N42/N15,"")</f>
        <v/>
      </c>
    </row>
  </sheetData>
  <mergeCells count="6">
    <mergeCell ref="A17:N17"/>
    <mergeCell ref="A9:N9"/>
    <mergeCell ref="A4:N4"/>
    <mergeCell ref="A2:N2"/>
    <mergeCell ref="A33:N33"/>
    <mergeCell ref="A1:N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SEPTEMBRE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OCTOBRE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NOVEMBRE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DÉCEMBRE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JANVIER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FÉVRIER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MARS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AVRIL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MAI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JUIN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JUILLET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3" customWidth="1" min="3" max="3"/>
    <col width="13" customWidth="1" min="4" max="4"/>
    <col width="13" customWidth="1" min="5" max="5"/>
  </cols>
  <sheetData>
    <row r="1" ht="20" customHeight="1">
      <c r="A1" s="25" t="inlineStr">
        <is>
          <t>IMPORT BALANCE — AOÛT 2026 — JLF AGEN</t>
        </is>
      </c>
    </row>
    <row r="2">
      <c r="A2" s="26" t="inlineStr">
        <is>
          <t>↓ Coller ici la balance Exco Valliance. A=Compte (12 chiffres) | B=Intitulé | C=Débiteur mois | D=Créditeur mois | E=Solde net (=C-D, auto)</t>
        </is>
      </c>
    </row>
    <row r="3">
      <c r="A3" s="4" t="inlineStr">
        <is>
          <t>Compte</t>
        </is>
      </c>
      <c r="B3" s="4" t="inlineStr">
        <is>
          <t>Intitulé</t>
        </is>
      </c>
      <c r="C3" s="4" t="inlineStr">
        <is>
          <t>Débiteur</t>
        </is>
      </c>
      <c r="D3" s="4" t="inlineStr">
        <is>
          <t>Créditeur</t>
        </is>
      </c>
      <c r="E3" s="4" t="inlineStr">
        <is>
          <t>Solde net</t>
        </is>
      </c>
    </row>
    <row r="4">
      <c r="E4" s="27">
        <f>IF(C4+D4=0,"",C4-D4)</f>
        <v/>
      </c>
    </row>
    <row r="5">
      <c r="E5" s="27">
        <f>IF(C5+D5=0,"",C5-D5)</f>
        <v/>
      </c>
    </row>
    <row r="6">
      <c r="E6" s="27">
        <f>IF(C6+D6=0,"",C6-D6)</f>
        <v/>
      </c>
    </row>
    <row r="7">
      <c r="E7" s="27">
        <f>IF(C7+D7=0,"",C7-D7)</f>
        <v/>
      </c>
    </row>
    <row r="8">
      <c r="E8" s="27">
        <f>IF(C8+D8=0,"",C8-D8)</f>
        <v/>
      </c>
    </row>
    <row r="9">
      <c r="E9" s="27">
        <f>IF(C9+D9=0,"",C9-D9)</f>
        <v/>
      </c>
    </row>
    <row r="10">
      <c r="E10" s="27">
        <f>IF(C10+D10=0,"",C10-D10)</f>
        <v/>
      </c>
    </row>
    <row r="11">
      <c r="E11" s="27">
        <f>IF(C11+D11=0,"",C11-D11)</f>
        <v/>
      </c>
    </row>
    <row r="12">
      <c r="E12" s="27">
        <f>IF(C12+D12=0,"",C12-D12)</f>
        <v/>
      </c>
    </row>
    <row r="13">
      <c r="E13" s="27">
        <f>IF(C13+D13=0,"",C13-D13)</f>
        <v/>
      </c>
    </row>
    <row r="14">
      <c r="E14" s="27">
        <f>IF(C14+D14=0,"",C14-D14)</f>
        <v/>
      </c>
    </row>
    <row r="15">
      <c r="E15" s="27">
        <f>IF(C15+D15=0,"",C15-D15)</f>
        <v/>
      </c>
    </row>
    <row r="16">
      <c r="E16" s="27">
        <f>IF(C16+D16=0,"",C16-D16)</f>
        <v/>
      </c>
    </row>
    <row r="17">
      <c r="E17" s="27">
        <f>IF(C17+D17=0,"",C17-D17)</f>
        <v/>
      </c>
    </row>
    <row r="18">
      <c r="E18" s="27">
        <f>IF(C18+D18=0,"",C18-D18)</f>
        <v/>
      </c>
    </row>
    <row r="19">
      <c r="E19" s="27">
        <f>IF(C19+D19=0,"",C19-D19)</f>
        <v/>
      </c>
    </row>
    <row r="20">
      <c r="E20" s="27">
        <f>IF(C20+D20=0,"",C20-D20)</f>
        <v/>
      </c>
    </row>
    <row r="21">
      <c r="E21" s="27">
        <f>IF(C21+D21=0,"",C21-D21)</f>
        <v/>
      </c>
    </row>
    <row r="22">
      <c r="E22" s="27">
        <f>IF(C22+D22=0,"",C22-D22)</f>
        <v/>
      </c>
    </row>
    <row r="23">
      <c r="E23" s="27">
        <f>IF(C23+D23=0,"",C23-D23)</f>
        <v/>
      </c>
    </row>
    <row r="24">
      <c r="E24" s="27">
        <f>IF(C24+D24=0,"",C24-D24)</f>
        <v/>
      </c>
    </row>
    <row r="25">
      <c r="E25" s="27">
        <f>IF(C25+D25=0,"",C25-D25)</f>
        <v/>
      </c>
    </row>
    <row r="26">
      <c r="E26" s="27">
        <f>IF(C26+D26=0,"",C26-D26)</f>
        <v/>
      </c>
    </row>
    <row r="27">
      <c r="E27" s="27">
        <f>IF(C27+D27=0,"",C27-D27)</f>
        <v/>
      </c>
    </row>
    <row r="28">
      <c r="E28" s="27">
        <f>IF(C28+D28=0,"",C28-D28)</f>
        <v/>
      </c>
    </row>
    <row r="29">
      <c r="E29" s="27">
        <f>IF(C29+D29=0,"",C29-D29)</f>
        <v/>
      </c>
    </row>
    <row r="30">
      <c r="E30" s="27">
        <f>IF(C30+D30=0,"",C30-D30)</f>
        <v/>
      </c>
    </row>
    <row r="31">
      <c r="E31" s="27">
        <f>IF(C31+D31=0,"",C31-D31)</f>
        <v/>
      </c>
    </row>
    <row r="32">
      <c r="E32" s="27">
        <f>IF(C32+D32=0,"",C32-D32)</f>
        <v/>
      </c>
    </row>
    <row r="33">
      <c r="E33" s="27">
        <f>IF(C33+D33=0,"",C33-D33)</f>
        <v/>
      </c>
    </row>
    <row r="34">
      <c r="E34" s="27">
        <f>IF(C34+D34=0,"",C34-D34)</f>
        <v/>
      </c>
    </row>
    <row r="35">
      <c r="E35" s="27">
        <f>IF(C35+D35=0,"",C35-D35)</f>
        <v/>
      </c>
    </row>
    <row r="36">
      <c r="E36" s="27">
        <f>IF(C36+D36=0,"",C36-D36)</f>
        <v/>
      </c>
    </row>
    <row r="37">
      <c r="E37" s="27">
        <f>IF(C37+D37=0,"",C37-D37)</f>
        <v/>
      </c>
    </row>
    <row r="38">
      <c r="E38" s="27">
        <f>IF(C38+D38=0,"",C38-D38)</f>
        <v/>
      </c>
    </row>
    <row r="39">
      <c r="E39" s="27">
        <f>IF(C39+D39=0,"",C39-D39)</f>
        <v/>
      </c>
    </row>
    <row r="40">
      <c r="E40" s="27">
        <f>IF(C40+D40=0,"",C40-D40)</f>
        <v/>
      </c>
    </row>
    <row r="41">
      <c r="E41" s="27">
        <f>IF(C41+D41=0,"",C41-D41)</f>
        <v/>
      </c>
    </row>
    <row r="42">
      <c r="E42" s="27">
        <f>IF(C42+D42=0,"",C42-D42)</f>
        <v/>
      </c>
    </row>
    <row r="43">
      <c r="E43" s="27">
        <f>IF(C43+D43=0,"",C43-D43)</f>
        <v/>
      </c>
    </row>
    <row r="44">
      <c r="E44" s="27">
        <f>IF(C44+D44=0,"",C44-D44)</f>
        <v/>
      </c>
    </row>
    <row r="45">
      <c r="E45" s="27">
        <f>IF(C45+D45=0,"",C45-D45)</f>
        <v/>
      </c>
    </row>
    <row r="46">
      <c r="E46" s="27">
        <f>IF(C46+D46=0,"",C46-D46)</f>
        <v/>
      </c>
    </row>
    <row r="47">
      <c r="E47" s="27">
        <f>IF(C47+D47=0,"",C47-D47)</f>
        <v/>
      </c>
    </row>
    <row r="48">
      <c r="E48" s="27">
        <f>IF(C48+D48=0,"",C48-D48)</f>
        <v/>
      </c>
    </row>
    <row r="49">
      <c r="E49" s="27">
        <f>IF(C49+D49=0,"",C49-D49)</f>
        <v/>
      </c>
    </row>
    <row r="50">
      <c r="E50" s="27">
        <f>IF(C50+D50=0,"",C50-D50)</f>
        <v/>
      </c>
    </row>
    <row r="51">
      <c r="E51" s="27">
        <f>IF(C51+D51=0,"",C51-D51)</f>
        <v/>
      </c>
    </row>
    <row r="52">
      <c r="E52" s="27">
        <f>IF(C52+D52=0,"",C52-D52)</f>
        <v/>
      </c>
    </row>
    <row r="53">
      <c r="E53" s="27">
        <f>IF(C53+D53=0,"",C53-D53)</f>
        <v/>
      </c>
    </row>
    <row r="54">
      <c r="E54" s="27">
        <f>IF(C54+D54=0,"",C54-D54)</f>
        <v/>
      </c>
    </row>
    <row r="55">
      <c r="E55" s="27">
        <f>IF(C55+D55=0,"",C55-D55)</f>
        <v/>
      </c>
    </row>
    <row r="56">
      <c r="E56" s="27">
        <f>IF(C56+D56=0,"",C56-D56)</f>
        <v/>
      </c>
    </row>
    <row r="57">
      <c r="E57" s="27">
        <f>IF(C57+D57=0,"",C57-D57)</f>
        <v/>
      </c>
    </row>
    <row r="58">
      <c r="E58" s="27">
        <f>IF(C58+D58=0,"",C58-D58)</f>
        <v/>
      </c>
    </row>
    <row r="59">
      <c r="E59" s="27">
        <f>IF(C59+D59=0,"",C59-D59)</f>
        <v/>
      </c>
    </row>
    <row r="60">
      <c r="E60" s="27">
        <f>IF(C60+D60=0,"",C60-D60)</f>
        <v/>
      </c>
    </row>
    <row r="61">
      <c r="E61" s="27">
        <f>IF(C61+D61=0,"",C61-D61)</f>
        <v/>
      </c>
    </row>
    <row r="62">
      <c r="E62" s="27">
        <f>IF(C62+D62=0,"",C62-D62)</f>
        <v/>
      </c>
    </row>
    <row r="63">
      <c r="E63" s="27">
        <f>IF(C63+D63=0,"",C63-D63)</f>
        <v/>
      </c>
    </row>
    <row r="64">
      <c r="E64" s="27">
        <f>IF(C64+D64=0,"",C64-D64)</f>
        <v/>
      </c>
    </row>
    <row r="65">
      <c r="E65" s="27">
        <f>IF(C65+D65=0,"",C65-D65)</f>
        <v/>
      </c>
    </row>
    <row r="66">
      <c r="E66" s="27">
        <f>IF(C66+D66=0,"",C66-D66)</f>
        <v/>
      </c>
    </row>
    <row r="67">
      <c r="E67" s="27">
        <f>IF(C67+D67=0,"",C67-D67)</f>
        <v/>
      </c>
    </row>
    <row r="68">
      <c r="E68" s="27">
        <f>IF(C68+D68=0,"",C68-D68)</f>
        <v/>
      </c>
    </row>
    <row r="69">
      <c r="E69" s="27">
        <f>IF(C69+D69=0,"",C69-D69)</f>
        <v/>
      </c>
    </row>
    <row r="70">
      <c r="E70" s="27">
        <f>IF(C70+D70=0,"",C70-D70)</f>
        <v/>
      </c>
    </row>
    <row r="71">
      <c r="E71" s="27">
        <f>IF(C71+D71=0,"",C71-D71)</f>
        <v/>
      </c>
    </row>
    <row r="72">
      <c r="E72" s="27">
        <f>IF(C72+D72=0,"",C72-D72)</f>
        <v/>
      </c>
    </row>
    <row r="73">
      <c r="E73" s="27">
        <f>IF(C73+D73=0,"",C73-D73)</f>
        <v/>
      </c>
    </row>
    <row r="74">
      <c r="E74" s="27">
        <f>IF(C74+D74=0,"",C74-D74)</f>
        <v/>
      </c>
    </row>
    <row r="75">
      <c r="E75" s="27">
        <f>IF(C75+D75=0,"",C75-D75)</f>
        <v/>
      </c>
    </row>
    <row r="76">
      <c r="E76" s="27">
        <f>IF(C76+D76=0,"",C76-D76)</f>
        <v/>
      </c>
    </row>
    <row r="77">
      <c r="E77" s="27">
        <f>IF(C77+D77=0,"",C77-D77)</f>
        <v/>
      </c>
    </row>
    <row r="78">
      <c r="E78" s="27">
        <f>IF(C78+D78=0,"",C78-D78)</f>
        <v/>
      </c>
    </row>
    <row r="79">
      <c r="E79" s="27">
        <f>IF(C79+D79=0,"",C79-D79)</f>
        <v/>
      </c>
    </row>
    <row r="80">
      <c r="E80" s="27">
        <f>IF(C80+D80=0,"",C80-D80)</f>
        <v/>
      </c>
    </row>
    <row r="81">
      <c r="E81" s="27">
        <f>IF(C81+D81=0,"",C81-D81)</f>
        <v/>
      </c>
    </row>
    <row r="82">
      <c r="E82" s="27">
        <f>IF(C82+D82=0,"",C82-D82)</f>
        <v/>
      </c>
    </row>
    <row r="83">
      <c r="E83" s="27">
        <f>IF(C83+D83=0,"",C83-D83)</f>
        <v/>
      </c>
    </row>
    <row r="84">
      <c r="E84" s="27">
        <f>IF(C84+D84=0,"",C84-D84)</f>
        <v/>
      </c>
    </row>
    <row r="85">
      <c r="E85" s="27">
        <f>IF(C85+D85=0,"",C85-D85)</f>
        <v/>
      </c>
    </row>
    <row r="86">
      <c r="E86" s="27">
        <f>IF(C86+D86=0,"",C86-D86)</f>
        <v/>
      </c>
    </row>
    <row r="87">
      <c r="E87" s="27">
        <f>IF(C87+D87=0,"",C87-D87)</f>
        <v/>
      </c>
    </row>
    <row r="88">
      <c r="E88" s="27">
        <f>IF(C88+D88=0,"",C88-D88)</f>
        <v/>
      </c>
    </row>
    <row r="89">
      <c r="E89" s="27">
        <f>IF(C89+D89=0,"",C89-D89)</f>
        <v/>
      </c>
    </row>
    <row r="90">
      <c r="E90" s="27">
        <f>IF(C90+D90=0,"",C90-D90)</f>
        <v/>
      </c>
    </row>
    <row r="91">
      <c r="E91" s="27">
        <f>IF(C91+D91=0,"",C91-D91)</f>
        <v/>
      </c>
    </row>
    <row r="92">
      <c r="E92" s="27">
        <f>IF(C92+D92=0,"",C92-D92)</f>
        <v/>
      </c>
    </row>
    <row r="93">
      <c r="E93" s="27">
        <f>IF(C93+D93=0,"",C93-D93)</f>
        <v/>
      </c>
    </row>
    <row r="94">
      <c r="E94" s="27">
        <f>IF(C94+D94=0,"",C94-D94)</f>
        <v/>
      </c>
    </row>
    <row r="95">
      <c r="E95" s="27">
        <f>IF(C95+D95=0,"",C95-D95)</f>
        <v/>
      </c>
    </row>
    <row r="96">
      <c r="E96" s="27">
        <f>IF(C96+D96=0,"",C96-D96)</f>
        <v/>
      </c>
    </row>
    <row r="97">
      <c r="E97" s="27">
        <f>IF(C97+D97=0,"",C97-D97)</f>
        <v/>
      </c>
    </row>
    <row r="98">
      <c r="E98" s="27">
        <f>IF(C98+D98=0,"",C98-D98)</f>
        <v/>
      </c>
    </row>
    <row r="99">
      <c r="E99" s="27">
        <f>IF(C99+D99=0,"",C99-D99)</f>
        <v/>
      </c>
    </row>
    <row r="100">
      <c r="E100" s="27">
        <f>IF(C100+D100=0,"",C100-D100)</f>
        <v/>
      </c>
    </row>
    <row r="101">
      <c r="E101" s="27">
        <f>IF(C101+D101=0,"",C101-D101)</f>
        <v/>
      </c>
    </row>
    <row r="102">
      <c r="E102" s="27">
        <f>IF(C102+D102=0,"",C102-D102)</f>
        <v/>
      </c>
    </row>
    <row r="103">
      <c r="E103" s="27">
        <f>IF(C103+D103=0,"",C103-D103)</f>
        <v/>
      </c>
    </row>
    <row r="104">
      <c r="E104" s="27">
        <f>IF(C104+D104=0,"",C104-D104)</f>
        <v/>
      </c>
    </row>
    <row r="105">
      <c r="E105" s="27">
        <f>IF(C105+D105=0,"",C105-D105)</f>
        <v/>
      </c>
    </row>
    <row r="106">
      <c r="E106" s="27">
        <f>IF(C106+D106=0,"",C106-D106)</f>
        <v/>
      </c>
    </row>
    <row r="107">
      <c r="E107" s="27">
        <f>IF(C107+D107=0,"",C107-D107)</f>
        <v/>
      </c>
    </row>
    <row r="108">
      <c r="E108" s="27">
        <f>IF(C108+D108=0,"",C108-D108)</f>
        <v/>
      </c>
    </row>
    <row r="109">
      <c r="E109" s="27">
        <f>IF(C109+D109=0,"",C109-D109)</f>
        <v/>
      </c>
    </row>
    <row r="110">
      <c r="E110" s="27">
        <f>IF(C110+D110=0,"",C110-D110)</f>
        <v/>
      </c>
    </row>
    <row r="111">
      <c r="E111" s="27">
        <f>IF(C111+D111=0,"",C111-D111)</f>
        <v/>
      </c>
    </row>
    <row r="112">
      <c r="E112" s="27">
        <f>IF(C112+D112=0,"",C112-D112)</f>
        <v/>
      </c>
    </row>
    <row r="113">
      <c r="E113" s="27">
        <f>IF(C113+D113=0,"",C113-D113)</f>
        <v/>
      </c>
    </row>
    <row r="114">
      <c r="E114" s="27">
        <f>IF(C114+D114=0,"",C114-D114)</f>
        <v/>
      </c>
    </row>
    <row r="115">
      <c r="E115" s="27">
        <f>IF(C115+D115=0,"",C115-D115)</f>
        <v/>
      </c>
    </row>
    <row r="116">
      <c r="E116" s="27">
        <f>IF(C116+D116=0,"",C116-D116)</f>
        <v/>
      </c>
    </row>
    <row r="117">
      <c r="E117" s="27">
        <f>IF(C117+D117=0,"",C117-D117)</f>
        <v/>
      </c>
    </row>
    <row r="118">
      <c r="E118" s="27">
        <f>IF(C118+D118=0,"",C118-D118)</f>
        <v/>
      </c>
    </row>
    <row r="119">
      <c r="E119" s="27">
        <f>IF(C119+D119=0,"",C119-D119)</f>
        <v/>
      </c>
    </row>
    <row r="120">
      <c r="E120" s="27">
        <f>IF(C120+D120=0,"",C120-D120)</f>
        <v/>
      </c>
    </row>
    <row r="121">
      <c r="E121" s="27">
        <f>IF(C121+D121=0,"",C121-D121)</f>
        <v/>
      </c>
    </row>
    <row r="122">
      <c r="E122" s="27">
        <f>IF(C122+D122=0,"",C122-D122)</f>
        <v/>
      </c>
    </row>
    <row r="123">
      <c r="E123" s="27">
        <f>IF(C123+D123=0,"",C123-D123)</f>
        <v/>
      </c>
    </row>
    <row r="124">
      <c r="E124" s="27">
        <f>IF(C124+D124=0,"",C124-D124)</f>
        <v/>
      </c>
    </row>
    <row r="125">
      <c r="E125" s="27">
        <f>IF(C125+D125=0,"",C125-D125)</f>
        <v/>
      </c>
    </row>
    <row r="126">
      <c r="E126" s="27">
        <f>IF(C126+D126=0,"",C126-D126)</f>
        <v/>
      </c>
    </row>
    <row r="127">
      <c r="E127" s="27">
        <f>IF(C127+D127=0,"",C127-D127)</f>
        <v/>
      </c>
    </row>
    <row r="128">
      <c r="E128" s="27">
        <f>IF(C128+D128=0,"",C128-D128)</f>
        <v/>
      </c>
    </row>
    <row r="129">
      <c r="E129" s="27">
        <f>IF(C129+D129=0,"",C129-D129)</f>
        <v/>
      </c>
    </row>
    <row r="130">
      <c r="E130" s="27">
        <f>IF(C130+D130=0,"",C130-D130)</f>
        <v/>
      </c>
    </row>
    <row r="131">
      <c r="E131" s="27">
        <f>IF(C131+D131=0,"",C131-D131)</f>
        <v/>
      </c>
    </row>
    <row r="132">
      <c r="E132" s="27">
        <f>IF(C132+D132=0,"",C132-D132)</f>
        <v/>
      </c>
    </row>
    <row r="133">
      <c r="E133" s="27">
        <f>IF(C133+D133=0,"",C133-D133)</f>
        <v/>
      </c>
    </row>
    <row r="134">
      <c r="E134" s="27">
        <f>IF(C134+D134=0,"",C134-D134)</f>
        <v/>
      </c>
    </row>
    <row r="135">
      <c r="E135" s="27">
        <f>IF(C135+D135=0,"",C135-D135)</f>
        <v/>
      </c>
    </row>
    <row r="136">
      <c r="E136" s="27">
        <f>IF(C136+D136=0,"",C136-D136)</f>
        <v/>
      </c>
    </row>
    <row r="137">
      <c r="E137" s="27">
        <f>IF(C137+D137=0,"",C137-D137)</f>
        <v/>
      </c>
    </row>
    <row r="138">
      <c r="E138" s="27">
        <f>IF(C138+D138=0,"",C138-D138)</f>
        <v/>
      </c>
    </row>
    <row r="139">
      <c r="E139" s="27">
        <f>IF(C139+D139=0,"",C139-D139)</f>
        <v/>
      </c>
    </row>
    <row r="140">
      <c r="E140" s="27">
        <f>IF(C140+D140=0,"",C140-D140)</f>
        <v/>
      </c>
    </row>
    <row r="141">
      <c r="E141" s="27">
        <f>IF(C141+D141=0,"",C141-D141)</f>
        <v/>
      </c>
    </row>
    <row r="142">
      <c r="E142" s="27">
        <f>IF(C142+D142=0,"",C142-D142)</f>
        <v/>
      </c>
    </row>
    <row r="143">
      <c r="E143" s="27">
        <f>IF(C143+D143=0,"",C143-D143)</f>
        <v/>
      </c>
    </row>
    <row r="144">
      <c r="E144" s="27">
        <f>IF(C144+D144=0,"",C144-D144)</f>
        <v/>
      </c>
    </row>
    <row r="145">
      <c r="E145" s="27">
        <f>IF(C145+D145=0,"",C145-D145)</f>
        <v/>
      </c>
    </row>
    <row r="146">
      <c r="E146" s="27">
        <f>IF(C146+D146=0,"",C146-D146)</f>
        <v/>
      </c>
    </row>
    <row r="147">
      <c r="E147" s="27">
        <f>IF(C147+D147=0,"",C147-D147)</f>
        <v/>
      </c>
    </row>
    <row r="148">
      <c r="E148" s="27">
        <f>IF(C148+D148=0,"",C148-D148)</f>
        <v/>
      </c>
    </row>
    <row r="149">
      <c r="E149" s="27">
        <f>IF(C149+D149=0,"",C149-D149)</f>
        <v/>
      </c>
    </row>
    <row r="150">
      <c r="E150" s="27">
        <f>IF(C150+D150=0,"",C150-D150)</f>
        <v/>
      </c>
    </row>
    <row r="151">
      <c r="E151" s="27">
        <f>IF(C151+D151=0,"",C151-D151)</f>
        <v/>
      </c>
    </row>
    <row r="152">
      <c r="E152" s="27">
        <f>IF(C152+D152=0,"",C152-D152)</f>
        <v/>
      </c>
    </row>
    <row r="153">
      <c r="E153" s="27">
        <f>IF(C153+D153=0,"",C153-D153)</f>
        <v/>
      </c>
    </row>
    <row r="154">
      <c r="E154" s="27">
        <f>IF(C154+D154=0,"",C154-D154)</f>
        <v/>
      </c>
    </row>
    <row r="155">
      <c r="E155" s="27">
        <f>IF(C155+D155=0,"",C155-D155)</f>
        <v/>
      </c>
    </row>
    <row r="156">
      <c r="E156" s="27">
        <f>IF(C156+D156=0,"",C156-D156)</f>
        <v/>
      </c>
    </row>
    <row r="157">
      <c r="E157" s="27">
        <f>IF(C157+D157=0,"",C157-D157)</f>
        <v/>
      </c>
    </row>
    <row r="158">
      <c r="E158" s="27">
        <f>IF(C158+D158=0,"",C158-D158)</f>
        <v/>
      </c>
    </row>
    <row r="159">
      <c r="E159" s="27">
        <f>IF(C159+D159=0,"",C159-D159)</f>
        <v/>
      </c>
    </row>
    <row r="160">
      <c r="E160" s="27">
        <f>IF(C160+D160=0,"",C160-D160)</f>
        <v/>
      </c>
    </row>
    <row r="161">
      <c r="E161" s="27">
        <f>IF(C161+D161=0,"",C161-D161)</f>
        <v/>
      </c>
    </row>
    <row r="162">
      <c r="E162" s="27">
        <f>IF(C162+D162=0,"",C162-D162)</f>
        <v/>
      </c>
    </row>
    <row r="163">
      <c r="E163" s="27">
        <f>IF(C163+D163=0,"",C163-D163)</f>
        <v/>
      </c>
    </row>
    <row r="164">
      <c r="E164" s="27">
        <f>IF(C164+D164=0,"",C164-D164)</f>
        <v/>
      </c>
    </row>
    <row r="165">
      <c r="E165" s="27">
        <f>IF(C165+D165=0,"",C165-D165)</f>
        <v/>
      </c>
    </row>
    <row r="166">
      <c r="E166" s="27">
        <f>IF(C166+D166=0,"",C166-D166)</f>
        <v/>
      </c>
    </row>
    <row r="167">
      <c r="E167" s="27">
        <f>IF(C167+D167=0,"",C167-D167)</f>
        <v/>
      </c>
    </row>
    <row r="168">
      <c r="E168" s="27">
        <f>IF(C168+D168=0,"",C168-D168)</f>
        <v/>
      </c>
    </row>
    <row r="169">
      <c r="E169" s="27">
        <f>IF(C169+D169=0,"",C169-D169)</f>
        <v/>
      </c>
    </row>
    <row r="170">
      <c r="E170" s="27">
        <f>IF(C170+D170=0,"",C170-D170)</f>
        <v/>
      </c>
    </row>
    <row r="171">
      <c r="E171" s="27">
        <f>IF(C171+D171=0,"",C171-D171)</f>
        <v/>
      </c>
    </row>
    <row r="172">
      <c r="E172" s="27">
        <f>IF(C172+D172=0,"",C172-D172)</f>
        <v/>
      </c>
    </row>
    <row r="173">
      <c r="E173" s="27">
        <f>IF(C173+D173=0,"",C173-D173)</f>
        <v/>
      </c>
    </row>
    <row r="174">
      <c r="E174" s="27">
        <f>IF(C174+D174=0,"",C174-D174)</f>
        <v/>
      </c>
    </row>
    <row r="175">
      <c r="E175" s="27">
        <f>IF(C175+D175=0,"",C175-D175)</f>
        <v/>
      </c>
    </row>
    <row r="176">
      <c r="E176" s="27">
        <f>IF(C176+D176=0,"",C176-D176)</f>
        <v/>
      </c>
    </row>
    <row r="177">
      <c r="E177" s="27">
        <f>IF(C177+D177=0,"",C177-D177)</f>
        <v/>
      </c>
    </row>
    <row r="178">
      <c r="E178" s="27">
        <f>IF(C178+D178=0,"",C178-D178)</f>
        <v/>
      </c>
    </row>
    <row r="179">
      <c r="E179" s="27">
        <f>IF(C179+D179=0,"",C179-D179)</f>
        <v/>
      </c>
    </row>
    <row r="180">
      <c r="E180" s="27">
        <f>IF(C180+D180=0,"",C180-D180)</f>
        <v/>
      </c>
    </row>
    <row r="181">
      <c r="E181" s="27">
        <f>IF(C181+D181=0,"",C181-D181)</f>
        <v/>
      </c>
    </row>
    <row r="182">
      <c r="E182" s="27">
        <f>IF(C182+D182=0,"",C182-D182)</f>
        <v/>
      </c>
    </row>
    <row r="183">
      <c r="E183" s="27">
        <f>IF(C183+D183=0,"",C183-D183)</f>
        <v/>
      </c>
    </row>
    <row r="184">
      <c r="E184" s="27">
        <f>IF(C184+D184=0,"",C184-D184)</f>
        <v/>
      </c>
    </row>
    <row r="185">
      <c r="E185" s="27">
        <f>IF(C185+D185=0,"",C185-D185)</f>
        <v/>
      </c>
    </row>
    <row r="186">
      <c r="E186" s="27">
        <f>IF(C186+D186=0,"",C186-D186)</f>
        <v/>
      </c>
    </row>
    <row r="187">
      <c r="E187" s="27">
        <f>IF(C187+D187=0,"",C187-D187)</f>
        <v/>
      </c>
    </row>
    <row r="188">
      <c r="E188" s="27">
        <f>IF(C188+D188=0,"",C188-D188)</f>
        <v/>
      </c>
    </row>
    <row r="189">
      <c r="E189" s="27">
        <f>IF(C189+D189=0,"",C189-D189)</f>
        <v/>
      </c>
    </row>
    <row r="190">
      <c r="E190" s="27">
        <f>IF(C190+D190=0,"",C190-D190)</f>
        <v/>
      </c>
    </row>
    <row r="191">
      <c r="E191" s="27">
        <f>IF(C191+D191=0,"",C191-D191)</f>
        <v/>
      </c>
    </row>
    <row r="192">
      <c r="E192" s="27">
        <f>IF(C192+D192=0,"",C192-D192)</f>
        <v/>
      </c>
    </row>
    <row r="193">
      <c r="E193" s="27">
        <f>IF(C193+D193=0,"",C193-D193)</f>
        <v/>
      </c>
    </row>
    <row r="194">
      <c r="E194" s="27">
        <f>IF(C194+D194=0,"",C194-D194)</f>
        <v/>
      </c>
    </row>
    <row r="195">
      <c r="E195" s="27">
        <f>IF(C195+D195=0,"",C195-D195)</f>
        <v/>
      </c>
    </row>
    <row r="196">
      <c r="E196" s="27">
        <f>IF(C196+D196=0,"",C196-D196)</f>
        <v/>
      </c>
    </row>
    <row r="197">
      <c r="E197" s="27">
        <f>IF(C197+D197=0,"",C197-D197)</f>
        <v/>
      </c>
    </row>
    <row r="198">
      <c r="E198" s="27">
        <f>IF(C198+D198=0,"",C198-D198)</f>
        <v/>
      </c>
    </row>
    <row r="199">
      <c r="E199" s="27">
        <f>IF(C199+D199=0,"",C199-D199)</f>
        <v/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2026-06-23T23:56:18Z</dcterms:created>
  <dcterms:modified xmlns:dcterms="http://purl.org/dc/terms/" xmlns:xsi="http://www.w3.org/2001/XMLSchema-instance" xsi:type="dcterms:W3CDTF">2026-06-23T23:56:18Z</dcterms:modified>
</cp:coreProperties>
</file>